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0011AA- RACEDAYS 2023 and Access and Newsletters etc\Newsletters\"/>
    </mc:Choice>
  </mc:AlternateContent>
  <xr:revisionPtr revIDLastSave="0" documentId="13_ncr:1_{843254B7-DAAF-4604-84C1-F79165A079B6}" xr6:coauthVersionLast="47" xr6:coauthVersionMax="47" xr10:uidLastSave="{00000000-0000-0000-0000-000000000000}"/>
  <bookViews>
    <workbookView xWindow="10965" yWindow="720" windowWidth="36375" windowHeight="25425" activeTab="1" xr2:uid="{8B079265-A2EB-4950-BC29-421C02856607}"/>
  </bookViews>
  <sheets>
    <sheet name="Template 2025 Edge-Pro-Nat-E4" sheetId="7" r:id="rId1"/>
    <sheet name="Results" sheetId="9" r:id="rId2"/>
  </sheets>
  <definedNames>
    <definedName name="_xlnm._FilterDatabase" localSheetId="1" hidden="1">Results!$E$6:$V$144</definedName>
    <definedName name="_xlnm._FilterDatabase" localSheetId="0" hidden="1">'Template 2025 Edge-Pro-Nat-E4'!$R$6:$AF$25</definedName>
    <definedName name="_xlnm.Print_Titles" localSheetId="1">Results!$3:$6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7" l="1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7" i="7"/>
  <c r="AB8" i="7"/>
  <c r="AE8" i="7" s="1"/>
  <c r="AB9" i="7"/>
  <c r="AB10" i="7"/>
  <c r="AB11" i="7"/>
  <c r="AB12" i="7"/>
  <c r="AB13" i="7"/>
  <c r="AE13" i="7" s="1"/>
  <c r="AB14" i="7"/>
  <c r="AE14" i="7" s="1"/>
  <c r="AB15" i="7"/>
  <c r="AE15" i="7" s="1"/>
  <c r="AB16" i="7"/>
  <c r="AE16" i="7" s="1"/>
  <c r="AB17" i="7"/>
  <c r="AB18" i="7"/>
  <c r="AB19" i="7"/>
  <c r="AE19" i="7" s="1"/>
  <c r="AB20" i="7"/>
  <c r="AB21" i="7"/>
  <c r="AE21" i="7" s="1"/>
  <c r="AB22" i="7"/>
  <c r="AB23" i="7"/>
  <c r="AB24" i="7"/>
  <c r="AE24" i="7" s="1"/>
  <c r="AB7" i="7"/>
  <c r="AD7" i="7"/>
  <c r="AE7" i="7"/>
  <c r="AF7" i="7" s="1"/>
  <c r="AE9" i="7"/>
  <c r="AE10" i="7"/>
  <c r="AE11" i="7"/>
  <c r="AE25" i="7"/>
  <c r="AE2" i="7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1" i="9"/>
  <c r="P112" i="9"/>
  <c r="P113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P127" i="9"/>
  <c r="P128" i="9"/>
  <c r="P129" i="9"/>
  <c r="P130" i="9"/>
  <c r="P131" i="9"/>
  <c r="P132" i="9"/>
  <c r="P133" i="9"/>
  <c r="P134" i="9"/>
  <c r="P135" i="9"/>
  <c r="P136" i="9"/>
  <c r="P137" i="9"/>
  <c r="P138" i="9"/>
  <c r="P139" i="9"/>
  <c r="P140" i="9"/>
  <c r="P141" i="9"/>
  <c r="P142" i="9"/>
  <c r="P143" i="9"/>
  <c r="P144" i="9"/>
  <c r="P7" i="9"/>
  <c r="S2" i="9"/>
  <c r="AE12" i="7" l="1"/>
  <c r="AE22" i="7"/>
  <c r="AE17" i="7"/>
  <c r="AE20" i="7"/>
  <c r="U150" i="9"/>
  <c r="K146" i="9"/>
  <c r="O127" i="9"/>
  <c r="O128" i="9"/>
  <c r="O129" i="9"/>
  <c r="O130" i="9"/>
  <c r="O131" i="9"/>
  <c r="O132" i="9"/>
  <c r="O133" i="9"/>
  <c r="O134" i="9"/>
  <c r="O135" i="9"/>
  <c r="O136" i="9"/>
  <c r="O137" i="9"/>
  <c r="O138" i="9"/>
  <c r="O139" i="9"/>
  <c r="O140" i="9"/>
  <c r="O141" i="9"/>
  <c r="O142" i="9"/>
  <c r="O143" i="9"/>
  <c r="O144" i="9"/>
  <c r="V144" i="9"/>
  <c r="U144" i="9"/>
  <c r="S144" i="9"/>
  <c r="V143" i="9"/>
  <c r="U143" i="9"/>
  <c r="S143" i="9"/>
  <c r="V142" i="9"/>
  <c r="U142" i="9"/>
  <c r="S142" i="9"/>
  <c r="V141" i="9"/>
  <c r="U141" i="9"/>
  <c r="S141" i="9"/>
  <c r="V140" i="9"/>
  <c r="U140" i="9"/>
  <c r="S140" i="9"/>
  <c r="V139" i="9"/>
  <c r="U139" i="9"/>
  <c r="S139" i="9"/>
  <c r="V138" i="9"/>
  <c r="U138" i="9"/>
  <c r="S138" i="9"/>
  <c r="U137" i="9"/>
  <c r="V137" i="9" s="1"/>
  <c r="S137" i="9"/>
  <c r="V136" i="9"/>
  <c r="U136" i="9"/>
  <c r="S136" i="9"/>
  <c r="V135" i="9"/>
  <c r="U135" i="9"/>
  <c r="S135" i="9"/>
  <c r="V134" i="9"/>
  <c r="U134" i="9"/>
  <c r="S134" i="9"/>
  <c r="V133" i="9"/>
  <c r="U133" i="9"/>
  <c r="S133" i="9"/>
  <c r="V132" i="9"/>
  <c r="U132" i="9"/>
  <c r="S132" i="9"/>
  <c r="V131" i="9"/>
  <c r="U131" i="9"/>
  <c r="S131" i="9"/>
  <c r="V130" i="9"/>
  <c r="U130" i="9"/>
  <c r="S130" i="9"/>
  <c r="V129" i="9"/>
  <c r="U129" i="9"/>
  <c r="S129" i="9"/>
  <c r="U128" i="9"/>
  <c r="V128" i="9" s="1"/>
  <c r="S128" i="9"/>
  <c r="U127" i="9"/>
  <c r="V127" i="9" s="1"/>
  <c r="S127" i="9"/>
  <c r="AE18" i="7" l="1"/>
  <c r="AE23" i="7"/>
  <c r="R135" i="9"/>
  <c r="R130" i="9"/>
  <c r="T130" i="9"/>
  <c r="R141" i="9"/>
  <c r="T141" i="9"/>
  <c r="R127" i="9"/>
  <c r="T127" i="9"/>
  <c r="R144" i="9"/>
  <c r="T144" i="9"/>
  <c r="R136" i="9"/>
  <c r="T136" i="9"/>
  <c r="R142" i="9"/>
  <c r="T142" i="9"/>
  <c r="R128" i="9"/>
  <c r="T128" i="9"/>
  <c r="R129" i="9"/>
  <c r="T129" i="9"/>
  <c r="R140" i="9"/>
  <c r="T140" i="9"/>
  <c r="T131" i="9"/>
  <c r="T134" i="9"/>
  <c r="T132" i="9"/>
  <c r="T139" i="9"/>
  <c r="T137" i="9"/>
  <c r="T135" i="9"/>
  <c r="T143" i="9"/>
  <c r="T138" i="9"/>
  <c r="T133" i="9"/>
  <c r="R139" i="9"/>
  <c r="R134" i="9"/>
  <c r="R133" i="9"/>
  <c r="R132" i="9"/>
  <c r="R138" i="9"/>
  <c r="R131" i="9"/>
  <c r="R137" i="9"/>
  <c r="R143" i="9"/>
  <c r="AA22" i="7" l="1"/>
  <c r="AA18" i="7"/>
  <c r="AA15" i="7"/>
  <c r="AA7" i="7"/>
  <c r="AA8" i="7"/>
  <c r="AA9" i="7"/>
  <c r="AA10" i="7"/>
  <c r="AA11" i="7"/>
  <c r="AA12" i="7"/>
  <c r="AA13" i="7"/>
  <c r="AA24" i="7"/>
  <c r="AA14" i="7" l="1"/>
  <c r="AA17" i="7"/>
  <c r="AA21" i="7"/>
  <c r="AA20" i="7"/>
  <c r="AA23" i="7"/>
  <c r="AA16" i="7"/>
  <c r="AA19" i="7"/>
  <c r="AA25" i="7"/>
  <c r="R30" i="7"/>
  <c r="Y27" i="7"/>
  <c r="X27" i="7"/>
  <c r="I27" i="7"/>
  <c r="H27" i="7"/>
  <c r="AB25" i="7"/>
  <c r="AF25" i="7" s="1"/>
  <c r="L25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U126" i="9"/>
  <c r="V126" i="9" s="1"/>
  <c r="S126" i="9"/>
  <c r="O126" i="9"/>
  <c r="U125" i="9"/>
  <c r="V125" i="9" s="1"/>
  <c r="S125" i="9"/>
  <c r="O125" i="9"/>
  <c r="U124" i="9"/>
  <c r="V124" i="9" s="1"/>
  <c r="S124" i="9"/>
  <c r="O124" i="9"/>
  <c r="U123" i="9"/>
  <c r="V123" i="9" s="1"/>
  <c r="S123" i="9"/>
  <c r="O123" i="9"/>
  <c r="U122" i="9"/>
  <c r="V122" i="9" s="1"/>
  <c r="S122" i="9"/>
  <c r="U121" i="9"/>
  <c r="V121" i="9" s="1"/>
  <c r="S121" i="9"/>
  <c r="O121" i="9"/>
  <c r="U120" i="9"/>
  <c r="V120" i="9" s="1"/>
  <c r="S120" i="9"/>
  <c r="O120" i="9"/>
  <c r="U119" i="9"/>
  <c r="V119" i="9" s="1"/>
  <c r="S119" i="9"/>
  <c r="O119" i="9"/>
  <c r="V118" i="9"/>
  <c r="U118" i="9"/>
  <c r="S118" i="9"/>
  <c r="O118" i="9"/>
  <c r="V117" i="9"/>
  <c r="U117" i="9"/>
  <c r="S117" i="9"/>
  <c r="V116" i="9"/>
  <c r="U116" i="9"/>
  <c r="S116" i="9"/>
  <c r="O116" i="9"/>
  <c r="V115" i="9"/>
  <c r="U115" i="9"/>
  <c r="S115" i="9"/>
  <c r="O115" i="9"/>
  <c r="U114" i="9"/>
  <c r="V114" i="9" s="1"/>
  <c r="S114" i="9"/>
  <c r="U113" i="9"/>
  <c r="V113" i="9" s="1"/>
  <c r="S113" i="9"/>
  <c r="O113" i="9"/>
  <c r="U112" i="9"/>
  <c r="V112" i="9" s="1"/>
  <c r="S112" i="9"/>
  <c r="O112" i="9"/>
  <c r="U111" i="9"/>
  <c r="V111" i="9" s="1"/>
  <c r="S111" i="9"/>
  <c r="O111" i="9"/>
  <c r="V110" i="9"/>
  <c r="U110" i="9"/>
  <c r="S110" i="9"/>
  <c r="V109" i="9"/>
  <c r="U109" i="9"/>
  <c r="S109" i="9"/>
  <c r="O109" i="9"/>
  <c r="V108" i="9"/>
  <c r="U108" i="9"/>
  <c r="S108" i="9"/>
  <c r="O108" i="9"/>
  <c r="V107" i="9"/>
  <c r="U107" i="9"/>
  <c r="S107" i="9"/>
  <c r="O107" i="9"/>
  <c r="V106" i="9"/>
  <c r="U106" i="9"/>
  <c r="S106" i="9"/>
  <c r="O106" i="9"/>
  <c r="V105" i="9"/>
  <c r="U105" i="9"/>
  <c r="S105" i="9"/>
  <c r="O105" i="9"/>
  <c r="U104" i="9"/>
  <c r="V104" i="9" s="1"/>
  <c r="S104" i="9"/>
  <c r="O104" i="9"/>
  <c r="V103" i="9"/>
  <c r="U103" i="9"/>
  <c r="S103" i="9"/>
  <c r="O103" i="9"/>
  <c r="U102" i="9"/>
  <c r="V102" i="9" s="1"/>
  <c r="S102" i="9"/>
  <c r="O102" i="9"/>
  <c r="U101" i="9"/>
  <c r="V101" i="9" s="1"/>
  <c r="S101" i="9"/>
  <c r="O101" i="9"/>
  <c r="U100" i="9"/>
  <c r="V100" i="9" s="1"/>
  <c r="S100" i="9"/>
  <c r="O100" i="9"/>
  <c r="V99" i="9"/>
  <c r="U99" i="9"/>
  <c r="S99" i="9"/>
  <c r="O99" i="9"/>
  <c r="U98" i="9"/>
  <c r="V98" i="9" s="1"/>
  <c r="S98" i="9"/>
  <c r="O98" i="9"/>
  <c r="R71" i="7"/>
  <c r="Y68" i="7"/>
  <c r="X68" i="7"/>
  <c r="I68" i="7"/>
  <c r="H68" i="7"/>
  <c r="AB66" i="7"/>
  <c r="AE66" i="7" s="1"/>
  <c r="AF66" i="7" s="1"/>
  <c r="AA66" i="7"/>
  <c r="L66" i="7"/>
  <c r="K66" i="7"/>
  <c r="AB61" i="7"/>
  <c r="AE61" i="7" s="1"/>
  <c r="AF61" i="7" s="1"/>
  <c r="L65" i="7"/>
  <c r="K65" i="7"/>
  <c r="AB56" i="7"/>
  <c r="AD56" i="7" s="1"/>
  <c r="L64" i="7"/>
  <c r="K64" i="7"/>
  <c r="AB53" i="7"/>
  <c r="AD53" i="7" s="1"/>
  <c r="L63" i="7"/>
  <c r="K63" i="7"/>
  <c r="AB51" i="7"/>
  <c r="AE51" i="7" s="1"/>
  <c r="AF51" i="7" s="1"/>
  <c r="L62" i="7"/>
  <c r="K62" i="7"/>
  <c r="AB46" i="7"/>
  <c r="AE46" i="7" s="1"/>
  <c r="AF46" i="7" s="1"/>
  <c r="L61" i="7"/>
  <c r="K61" i="7"/>
  <c r="AB40" i="7"/>
  <c r="AD40" i="7" s="1"/>
  <c r="L60" i="7"/>
  <c r="K60" i="7"/>
  <c r="AB64" i="7"/>
  <c r="AE64" i="7" s="1"/>
  <c r="AF64" i="7" s="1"/>
  <c r="L59" i="7"/>
  <c r="K59" i="7"/>
  <c r="AB60" i="7"/>
  <c r="AE60" i="7" s="1"/>
  <c r="AF60" i="7" s="1"/>
  <c r="L58" i="7"/>
  <c r="K58" i="7"/>
  <c r="AB55" i="7"/>
  <c r="AE55" i="7" s="1"/>
  <c r="AF55" i="7" s="1"/>
  <c r="L57" i="7"/>
  <c r="K57" i="7"/>
  <c r="AB52" i="7"/>
  <c r="AD52" i="7" s="1"/>
  <c r="L56" i="7"/>
  <c r="K56" i="7"/>
  <c r="AB50" i="7"/>
  <c r="AD50" i="7" s="1"/>
  <c r="L55" i="7"/>
  <c r="K55" i="7"/>
  <c r="AB48" i="7"/>
  <c r="AE48" i="7" s="1"/>
  <c r="AF48" i="7" s="1"/>
  <c r="L54" i="7"/>
  <c r="K54" i="7"/>
  <c r="AB44" i="7"/>
  <c r="AE44" i="7" s="1"/>
  <c r="AF44" i="7" s="1"/>
  <c r="L53" i="7"/>
  <c r="K53" i="7"/>
  <c r="AB39" i="7"/>
  <c r="AE39" i="7" s="1"/>
  <c r="AF39" i="7" s="1"/>
  <c r="L52" i="7"/>
  <c r="K52" i="7"/>
  <c r="AB37" i="7"/>
  <c r="AE37" i="7" s="1"/>
  <c r="AF37" i="7" s="1"/>
  <c r="L51" i="7"/>
  <c r="K51" i="7"/>
  <c r="AB65" i="7"/>
  <c r="AD65" i="7" s="1"/>
  <c r="L50" i="7"/>
  <c r="K50" i="7"/>
  <c r="AB63" i="7"/>
  <c r="AE63" i="7" s="1"/>
  <c r="AF63" i="7" s="1"/>
  <c r="L49" i="7"/>
  <c r="K49" i="7"/>
  <c r="AB59" i="7"/>
  <c r="AD59" i="7" s="1"/>
  <c r="L48" i="7"/>
  <c r="K48" i="7"/>
  <c r="AB58" i="7"/>
  <c r="AE58" i="7" s="1"/>
  <c r="AF58" i="7" s="1"/>
  <c r="L47" i="7"/>
  <c r="K47" i="7"/>
  <c r="AB49" i="7"/>
  <c r="AE49" i="7" s="1"/>
  <c r="AF49" i="7" s="1"/>
  <c r="L46" i="7"/>
  <c r="K46" i="7"/>
  <c r="AB43" i="7"/>
  <c r="AE43" i="7" s="1"/>
  <c r="AF43" i="7" s="1"/>
  <c r="L45" i="7"/>
  <c r="K45" i="7"/>
  <c r="AB42" i="7"/>
  <c r="AD42" i="7" s="1"/>
  <c r="L44" i="7"/>
  <c r="K44" i="7"/>
  <c r="AB38" i="7"/>
  <c r="AD38" i="7" s="1"/>
  <c r="L43" i="7"/>
  <c r="K43" i="7"/>
  <c r="AB41" i="7"/>
  <c r="AE41" i="7" s="1"/>
  <c r="AF41" i="7" s="1"/>
  <c r="L42" i="7"/>
  <c r="K42" i="7"/>
  <c r="AB62" i="7"/>
  <c r="AE62" i="7" s="1"/>
  <c r="AF62" i="7" s="1"/>
  <c r="L41" i="7"/>
  <c r="K41" i="7"/>
  <c r="AB54" i="7"/>
  <c r="AD54" i="7" s="1"/>
  <c r="L40" i="7"/>
  <c r="K40" i="7"/>
  <c r="AB57" i="7"/>
  <c r="AD57" i="7" s="1"/>
  <c r="L39" i="7"/>
  <c r="K39" i="7"/>
  <c r="AB47" i="7"/>
  <c r="AE47" i="7" s="1"/>
  <c r="AF47" i="7" s="1"/>
  <c r="L38" i="7"/>
  <c r="K38" i="7"/>
  <c r="AB45" i="7"/>
  <c r="AE45" i="7" s="1"/>
  <c r="L37" i="7"/>
  <c r="K37" i="7"/>
  <c r="I114" i="7"/>
  <c r="H114" i="7"/>
  <c r="L112" i="7"/>
  <c r="K112" i="7"/>
  <c r="L111" i="7"/>
  <c r="K111" i="7"/>
  <c r="L110" i="7"/>
  <c r="K110" i="7"/>
  <c r="L109" i="7"/>
  <c r="K109" i="7"/>
  <c r="L108" i="7"/>
  <c r="K108" i="7"/>
  <c r="L107" i="7"/>
  <c r="K107" i="7"/>
  <c r="L106" i="7"/>
  <c r="K106" i="7"/>
  <c r="L105" i="7"/>
  <c r="K105" i="7"/>
  <c r="L104" i="7"/>
  <c r="K104" i="7"/>
  <c r="L103" i="7"/>
  <c r="K103" i="7"/>
  <c r="L102" i="7"/>
  <c r="K102" i="7"/>
  <c r="L101" i="7"/>
  <c r="K101" i="7"/>
  <c r="L100" i="7"/>
  <c r="K100" i="7"/>
  <c r="L99" i="7"/>
  <c r="K99" i="7"/>
  <c r="L98" i="7"/>
  <c r="K98" i="7"/>
  <c r="L97" i="7"/>
  <c r="K97" i="7"/>
  <c r="L96" i="7"/>
  <c r="K96" i="7"/>
  <c r="L95" i="7"/>
  <c r="K95" i="7"/>
  <c r="L94" i="7"/>
  <c r="K94" i="7"/>
  <c r="L93" i="7"/>
  <c r="K93" i="7"/>
  <c r="L92" i="7"/>
  <c r="K92" i="7"/>
  <c r="L91" i="7"/>
  <c r="K91" i="7"/>
  <c r="L90" i="7"/>
  <c r="K90" i="7"/>
  <c r="L89" i="7"/>
  <c r="K89" i="7"/>
  <c r="L88" i="7"/>
  <c r="K88" i="7"/>
  <c r="L87" i="7"/>
  <c r="K87" i="7"/>
  <c r="L86" i="7"/>
  <c r="K86" i="7"/>
  <c r="L85" i="7"/>
  <c r="K85" i="7"/>
  <c r="L84" i="7"/>
  <c r="K84" i="7"/>
  <c r="L83" i="7"/>
  <c r="K83" i="7"/>
  <c r="L82" i="7"/>
  <c r="K82" i="7"/>
  <c r="L81" i="7"/>
  <c r="K81" i="7"/>
  <c r="L80" i="7"/>
  <c r="K80" i="7"/>
  <c r="L79" i="7"/>
  <c r="K79" i="7"/>
  <c r="L78" i="7"/>
  <c r="K78" i="7"/>
  <c r="AB79" i="7"/>
  <c r="AE79" i="7" s="1"/>
  <c r="AB80" i="7"/>
  <c r="AE80" i="7" s="1"/>
  <c r="AB81" i="7"/>
  <c r="AE81" i="7" s="1"/>
  <c r="AB82" i="7"/>
  <c r="AE82" i="7" s="1"/>
  <c r="AB83" i="7"/>
  <c r="AE83" i="7" s="1"/>
  <c r="AB84" i="7"/>
  <c r="AE84" i="7" s="1"/>
  <c r="AB85" i="7"/>
  <c r="AE85" i="7" s="1"/>
  <c r="AB86" i="7"/>
  <c r="AE86" i="7" s="1"/>
  <c r="AB87" i="7"/>
  <c r="AE87" i="7" s="1"/>
  <c r="AB88" i="7"/>
  <c r="AE88" i="7" s="1"/>
  <c r="AB89" i="7"/>
  <c r="AE89" i="7" s="1"/>
  <c r="AB90" i="7"/>
  <c r="AE90" i="7" s="1"/>
  <c r="AB91" i="7"/>
  <c r="AE91" i="7" s="1"/>
  <c r="AB92" i="7"/>
  <c r="AE92" i="7" s="1"/>
  <c r="AB93" i="7"/>
  <c r="AE93" i="7" s="1"/>
  <c r="AB94" i="7"/>
  <c r="AE94" i="7" s="1"/>
  <c r="AB95" i="7"/>
  <c r="AE95" i="7" s="1"/>
  <c r="AB96" i="7"/>
  <c r="AE96" i="7" s="1"/>
  <c r="AB97" i="7"/>
  <c r="AE97" i="7" s="1"/>
  <c r="AB98" i="7"/>
  <c r="AE98" i="7" s="1"/>
  <c r="AB99" i="7"/>
  <c r="AE99" i="7" s="1"/>
  <c r="AB100" i="7"/>
  <c r="AE100" i="7" s="1"/>
  <c r="AB101" i="7"/>
  <c r="AE101" i="7" s="1"/>
  <c r="AB102" i="7"/>
  <c r="AE102" i="7" s="1"/>
  <c r="AB103" i="7"/>
  <c r="AE103" i="7" s="1"/>
  <c r="AB104" i="7"/>
  <c r="AE104" i="7" s="1"/>
  <c r="AB105" i="7"/>
  <c r="AE105" i="7" s="1"/>
  <c r="AB106" i="7"/>
  <c r="AE106" i="7" s="1"/>
  <c r="AB107" i="7"/>
  <c r="AE107" i="7" s="1"/>
  <c r="AB108" i="7"/>
  <c r="AE108" i="7" s="1"/>
  <c r="AB109" i="7"/>
  <c r="AE109" i="7" s="1"/>
  <c r="AB110" i="7"/>
  <c r="AE110" i="7" s="1"/>
  <c r="AB111" i="7"/>
  <c r="AE111" i="7" s="1"/>
  <c r="AB112" i="7"/>
  <c r="AE112" i="7" s="1"/>
  <c r="AB78" i="7"/>
  <c r="AE78" i="7" s="1"/>
  <c r="U8" i="9"/>
  <c r="U9" i="9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U44" i="9"/>
  <c r="U45" i="9"/>
  <c r="U46" i="9"/>
  <c r="U47" i="9"/>
  <c r="U48" i="9"/>
  <c r="U49" i="9"/>
  <c r="U50" i="9"/>
  <c r="U51" i="9"/>
  <c r="U52" i="9"/>
  <c r="U53" i="9"/>
  <c r="U54" i="9"/>
  <c r="U55" i="9"/>
  <c r="U56" i="9"/>
  <c r="U57" i="9"/>
  <c r="U58" i="9"/>
  <c r="U59" i="9"/>
  <c r="U60" i="9"/>
  <c r="U61" i="9"/>
  <c r="U62" i="9"/>
  <c r="U63" i="9"/>
  <c r="U64" i="9"/>
  <c r="U65" i="9"/>
  <c r="U66" i="9"/>
  <c r="U67" i="9"/>
  <c r="U68" i="9"/>
  <c r="U69" i="9"/>
  <c r="U70" i="9"/>
  <c r="U71" i="9"/>
  <c r="U72" i="9"/>
  <c r="U73" i="9"/>
  <c r="U74" i="9"/>
  <c r="U75" i="9"/>
  <c r="U76" i="9"/>
  <c r="U77" i="9"/>
  <c r="U78" i="9"/>
  <c r="U79" i="9"/>
  <c r="U80" i="9"/>
  <c r="U81" i="9"/>
  <c r="U82" i="9"/>
  <c r="U83" i="9"/>
  <c r="U84" i="9"/>
  <c r="U85" i="9"/>
  <c r="U86" i="9"/>
  <c r="U87" i="9"/>
  <c r="U88" i="9"/>
  <c r="U89" i="9"/>
  <c r="U90" i="9"/>
  <c r="U91" i="9"/>
  <c r="U92" i="9"/>
  <c r="U93" i="9"/>
  <c r="U94" i="9"/>
  <c r="U95" i="9"/>
  <c r="U96" i="9"/>
  <c r="U97" i="9"/>
  <c r="U7" i="9"/>
  <c r="AF18" i="7" l="1"/>
  <c r="AF16" i="7"/>
  <c r="AF11" i="7"/>
  <c r="AF22" i="7"/>
  <c r="AF23" i="7"/>
  <c r="AF17" i="7"/>
  <c r="AF9" i="7"/>
  <c r="AD15" i="7"/>
  <c r="AF21" i="7"/>
  <c r="AF8" i="7"/>
  <c r="AF24" i="7"/>
  <c r="AF12" i="7"/>
  <c r="AD20" i="7"/>
  <c r="AF10" i="7"/>
  <c r="AF14" i="7"/>
  <c r="AF19" i="7"/>
  <c r="T104" i="9"/>
  <c r="T102" i="9"/>
  <c r="T124" i="9"/>
  <c r="R100" i="9"/>
  <c r="T100" i="9"/>
  <c r="T105" i="9"/>
  <c r="T107" i="9"/>
  <c r="T109" i="9"/>
  <c r="T118" i="9"/>
  <c r="R98" i="9"/>
  <c r="T98" i="9"/>
  <c r="T103" i="9"/>
  <c r="T117" i="9"/>
  <c r="R119" i="9"/>
  <c r="T119" i="9"/>
  <c r="T122" i="9"/>
  <c r="R114" i="9"/>
  <c r="T114" i="9"/>
  <c r="T112" i="9"/>
  <c r="T115" i="9"/>
  <c r="T125" i="9"/>
  <c r="T101" i="9"/>
  <c r="T110" i="9"/>
  <c r="R113" i="9"/>
  <c r="T113" i="9"/>
  <c r="R126" i="9"/>
  <c r="T126" i="9"/>
  <c r="T116" i="9"/>
  <c r="T111" i="9"/>
  <c r="R121" i="9"/>
  <c r="T121" i="9"/>
  <c r="T99" i="9"/>
  <c r="R106" i="9"/>
  <c r="T106" i="9"/>
  <c r="R108" i="9"/>
  <c r="T108" i="9"/>
  <c r="T120" i="9"/>
  <c r="T123" i="9"/>
  <c r="AE40" i="7"/>
  <c r="AF40" i="7" s="1"/>
  <c r="AF15" i="7"/>
  <c r="AB27" i="7"/>
  <c r="AD13" i="7"/>
  <c r="AF20" i="7"/>
  <c r="AD11" i="7"/>
  <c r="AD8" i="7"/>
  <c r="AD17" i="7"/>
  <c r="AD12" i="7"/>
  <c r="AD9" i="7"/>
  <c r="AD10" i="7"/>
  <c r="AD18" i="7"/>
  <c r="AD14" i="7"/>
  <c r="AD21" i="7"/>
  <c r="AD25" i="7"/>
  <c r="AD22" i="7"/>
  <c r="AD19" i="7"/>
  <c r="AD24" i="7"/>
  <c r="AD23" i="7"/>
  <c r="AD16" i="7"/>
  <c r="L27" i="7"/>
  <c r="R110" i="9"/>
  <c r="R103" i="9"/>
  <c r="R120" i="9"/>
  <c r="R99" i="9"/>
  <c r="R123" i="9"/>
  <c r="R125" i="9"/>
  <c r="R105" i="9"/>
  <c r="R118" i="9"/>
  <c r="R112" i="9"/>
  <c r="R107" i="9"/>
  <c r="R104" i="9"/>
  <c r="R111" i="9"/>
  <c r="R117" i="9"/>
  <c r="R124" i="9"/>
  <c r="R102" i="9"/>
  <c r="R116" i="9"/>
  <c r="R122" i="9"/>
  <c r="R101" i="9"/>
  <c r="R109" i="9"/>
  <c r="R115" i="9"/>
  <c r="AE54" i="7"/>
  <c r="AF54" i="7" s="1"/>
  <c r="AE57" i="7"/>
  <c r="AF57" i="7" s="1"/>
  <c r="AE65" i="7"/>
  <c r="AF65" i="7" s="1"/>
  <c r="AD58" i="7"/>
  <c r="AE50" i="7"/>
  <c r="AF50" i="7" s="1"/>
  <c r="AD37" i="7"/>
  <c r="AD60" i="7"/>
  <c r="AE38" i="7"/>
  <c r="AF38" i="7" s="1"/>
  <c r="AD66" i="7"/>
  <c r="AD64" i="7"/>
  <c r="AE42" i="7"/>
  <c r="AF42" i="7" s="1"/>
  <c r="AE53" i="7"/>
  <c r="AF53" i="7" s="1"/>
  <c r="AD41" i="7"/>
  <c r="AE59" i="7"/>
  <c r="AF59" i="7" s="1"/>
  <c r="AE52" i="7"/>
  <c r="AF52" i="7" s="1"/>
  <c r="AE56" i="7"/>
  <c r="AF56" i="7" s="1"/>
  <c r="L68" i="7"/>
  <c r="AF45" i="7"/>
  <c r="AB68" i="7"/>
  <c r="AD47" i="7"/>
  <c r="AD49" i="7"/>
  <c r="AD48" i="7"/>
  <c r="AD51" i="7"/>
  <c r="AD45" i="7"/>
  <c r="AD43" i="7"/>
  <c r="AD44" i="7"/>
  <c r="AD46" i="7"/>
  <c r="AD39" i="7"/>
  <c r="AD62" i="7"/>
  <c r="AD63" i="7"/>
  <c r="AD55" i="7"/>
  <c r="AD61" i="7"/>
  <c r="L114" i="7"/>
  <c r="AD27" i="7" l="1"/>
  <c r="AD29" i="7" s="1"/>
  <c r="AD30" i="7" s="1"/>
  <c r="AF13" i="7"/>
  <c r="AF27" i="7" s="1"/>
  <c r="AE27" i="7"/>
  <c r="AE68" i="7"/>
  <c r="AF68" i="7"/>
  <c r="AD68" i="7"/>
  <c r="AD70" i="7" s="1"/>
  <c r="AD71" i="7" s="1"/>
  <c r="Y190" i="7"/>
  <c r="X190" i="7"/>
  <c r="V89" i="9"/>
  <c r="V90" i="9"/>
  <c r="V91" i="9"/>
  <c r="V92" i="9"/>
  <c r="V93" i="9"/>
  <c r="V94" i="9"/>
  <c r="V95" i="9"/>
  <c r="V96" i="9"/>
  <c r="V97" i="9"/>
  <c r="L146" i="9"/>
  <c r="M146" i="9"/>
  <c r="V7" i="9"/>
  <c r="V8" i="9"/>
  <c r="V9" i="9"/>
  <c r="V10" i="9"/>
  <c r="V11" i="9"/>
  <c r="V12" i="9"/>
  <c r="V13" i="9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V27" i="9"/>
  <c r="V28" i="9"/>
  <c r="V29" i="9"/>
  <c r="V30" i="9"/>
  <c r="V31" i="9"/>
  <c r="V32" i="9"/>
  <c r="V33" i="9"/>
  <c r="V34" i="9"/>
  <c r="V35" i="9"/>
  <c r="V36" i="9"/>
  <c r="V37" i="9"/>
  <c r="V38" i="9"/>
  <c r="V39" i="9"/>
  <c r="V40" i="9"/>
  <c r="V41" i="9"/>
  <c r="V42" i="9"/>
  <c r="V43" i="9"/>
  <c r="V44" i="9"/>
  <c r="V45" i="9"/>
  <c r="V46" i="9"/>
  <c r="V47" i="9"/>
  <c r="V48" i="9"/>
  <c r="V49" i="9"/>
  <c r="V50" i="9"/>
  <c r="V51" i="9"/>
  <c r="V52" i="9"/>
  <c r="V53" i="9"/>
  <c r="V54" i="9"/>
  <c r="V55" i="9"/>
  <c r="V56" i="9"/>
  <c r="V57" i="9"/>
  <c r="V58" i="9"/>
  <c r="V59" i="9"/>
  <c r="V60" i="9"/>
  <c r="V61" i="9"/>
  <c r="V62" i="9"/>
  <c r="V64" i="9"/>
  <c r="V65" i="9"/>
  <c r="V63" i="9"/>
  <c r="V66" i="9"/>
  <c r="V67" i="9"/>
  <c r="V68" i="9"/>
  <c r="V69" i="9"/>
  <c r="V70" i="9"/>
  <c r="V71" i="9"/>
  <c r="V72" i="9"/>
  <c r="V73" i="9"/>
  <c r="V74" i="9"/>
  <c r="V75" i="9"/>
  <c r="V76" i="9"/>
  <c r="V78" i="9"/>
  <c r="V79" i="9"/>
  <c r="V77" i="9"/>
  <c r="V80" i="9"/>
  <c r="V82" i="9"/>
  <c r="V83" i="9"/>
  <c r="V81" i="9"/>
  <c r="V85" i="9"/>
  <c r="V86" i="9"/>
  <c r="V84" i="9"/>
  <c r="V87" i="9"/>
  <c r="V88" i="9"/>
  <c r="S27" i="9"/>
  <c r="S22" i="9"/>
  <c r="S14" i="9"/>
  <c r="S9" i="9"/>
  <c r="S29" i="9"/>
  <c r="S20" i="9"/>
  <c r="S17" i="9"/>
  <c r="S8" i="9"/>
  <c r="S62" i="9"/>
  <c r="S61" i="9"/>
  <c r="S60" i="9"/>
  <c r="S59" i="9"/>
  <c r="S58" i="9"/>
  <c r="S57" i="9"/>
  <c r="S56" i="9"/>
  <c r="S55" i="9"/>
  <c r="S54" i="9"/>
  <c r="S53" i="9"/>
  <c r="S52" i="9"/>
  <c r="S51" i="9"/>
  <c r="S50" i="9"/>
  <c r="S49" i="9"/>
  <c r="S48" i="9"/>
  <c r="S47" i="9"/>
  <c r="S46" i="9"/>
  <c r="S45" i="9"/>
  <c r="S44" i="9"/>
  <c r="S43" i="9"/>
  <c r="S42" i="9"/>
  <c r="S41" i="9"/>
  <c r="S40" i="9"/>
  <c r="S39" i="9"/>
  <c r="S38" i="9"/>
  <c r="S30" i="9"/>
  <c r="S26" i="9"/>
  <c r="S25" i="9"/>
  <c r="S24" i="9"/>
  <c r="S16" i="9"/>
  <c r="S7" i="9"/>
  <c r="S28" i="9"/>
  <c r="S21" i="9"/>
  <c r="S19" i="9"/>
  <c r="S18" i="9"/>
  <c r="S13" i="9"/>
  <c r="S12" i="9"/>
  <c r="S11" i="9"/>
  <c r="S23" i="9"/>
  <c r="S15" i="9"/>
  <c r="S10" i="9"/>
  <c r="S37" i="9"/>
  <c r="S36" i="9"/>
  <c r="S35" i="9"/>
  <c r="S34" i="9"/>
  <c r="S33" i="9"/>
  <c r="S32" i="9"/>
  <c r="S31" i="9"/>
  <c r="S96" i="9"/>
  <c r="O96" i="9"/>
  <c r="S97" i="9"/>
  <c r="S95" i="9"/>
  <c r="O95" i="9"/>
  <c r="S94" i="9"/>
  <c r="O94" i="9"/>
  <c r="S93" i="9"/>
  <c r="O93" i="9"/>
  <c r="S92" i="9"/>
  <c r="O92" i="9"/>
  <c r="S91" i="9"/>
  <c r="O91" i="9"/>
  <c r="S89" i="9"/>
  <c r="O89" i="9"/>
  <c r="S90" i="9"/>
  <c r="S88" i="9"/>
  <c r="O88" i="9"/>
  <c r="S87" i="9"/>
  <c r="O87" i="9"/>
  <c r="S84" i="9"/>
  <c r="O84" i="9"/>
  <c r="S86" i="9"/>
  <c r="O86" i="9"/>
  <c r="S85" i="9"/>
  <c r="S81" i="9"/>
  <c r="O81" i="9"/>
  <c r="S83" i="9"/>
  <c r="O83" i="9"/>
  <c r="S82" i="9"/>
  <c r="S80" i="9"/>
  <c r="O80" i="9"/>
  <c r="S77" i="9"/>
  <c r="O77" i="9"/>
  <c r="S79" i="9"/>
  <c r="O79" i="9"/>
  <c r="S78" i="9"/>
  <c r="S76" i="9"/>
  <c r="O76" i="9"/>
  <c r="S75" i="9"/>
  <c r="O75" i="9"/>
  <c r="S74" i="9"/>
  <c r="O74" i="9"/>
  <c r="S73" i="9"/>
  <c r="O73" i="9"/>
  <c r="S72" i="9"/>
  <c r="O72" i="9"/>
  <c r="S71" i="9"/>
  <c r="O71" i="9"/>
  <c r="S70" i="9"/>
  <c r="O70" i="9"/>
  <c r="S69" i="9"/>
  <c r="O69" i="9"/>
  <c r="S68" i="9"/>
  <c r="O68" i="9"/>
  <c r="S67" i="9"/>
  <c r="O67" i="9"/>
  <c r="S66" i="9"/>
  <c r="O66" i="9"/>
  <c r="S63" i="9"/>
  <c r="O63" i="9"/>
  <c r="S65" i="9"/>
  <c r="O65" i="9"/>
  <c r="S64" i="9"/>
  <c r="AA82" i="7"/>
  <c r="AD82" i="7"/>
  <c r="AA83" i="7"/>
  <c r="AD83" i="7"/>
  <c r="AA84" i="7"/>
  <c r="AD84" i="7"/>
  <c r="AA85" i="7"/>
  <c r="AF85" i="7"/>
  <c r="AA86" i="7"/>
  <c r="AD86" i="7"/>
  <c r="AA87" i="7"/>
  <c r="AF87" i="7"/>
  <c r="AA88" i="7"/>
  <c r="AF88" i="7"/>
  <c r="AA89" i="7"/>
  <c r="AF89" i="7"/>
  <c r="AA90" i="7"/>
  <c r="AD90" i="7"/>
  <c r="AA91" i="7"/>
  <c r="AD91" i="7"/>
  <c r="AA92" i="7"/>
  <c r="AD92" i="7"/>
  <c r="AA93" i="7"/>
  <c r="AF93" i="7"/>
  <c r="AA94" i="7"/>
  <c r="AD94" i="7"/>
  <c r="AA95" i="7"/>
  <c r="AF95" i="7"/>
  <c r="AA96" i="7"/>
  <c r="AF96" i="7"/>
  <c r="AA97" i="7"/>
  <c r="AF97" i="7"/>
  <c r="AA98" i="7"/>
  <c r="AD98" i="7"/>
  <c r="AA99" i="7"/>
  <c r="AD99" i="7"/>
  <c r="AA100" i="7"/>
  <c r="AD100" i="7"/>
  <c r="AA101" i="7"/>
  <c r="AF101" i="7"/>
  <c r="AA102" i="7"/>
  <c r="AD102" i="7"/>
  <c r="AA103" i="7"/>
  <c r="AF103" i="7"/>
  <c r="AA104" i="7"/>
  <c r="AD104" i="7"/>
  <c r="AA105" i="7"/>
  <c r="AF105" i="7"/>
  <c r="AA106" i="7"/>
  <c r="AD106" i="7"/>
  <c r="AA107" i="7"/>
  <c r="AD107" i="7"/>
  <c r="AA108" i="7"/>
  <c r="AD108" i="7"/>
  <c r="AA109" i="7"/>
  <c r="AF109" i="7"/>
  <c r="AA110" i="7"/>
  <c r="AD110" i="7"/>
  <c r="AA111" i="7"/>
  <c r="AF111" i="7"/>
  <c r="AA112" i="7"/>
  <c r="AD112" i="7"/>
  <c r="AB185" i="7"/>
  <c r="AD185" i="7" s="1"/>
  <c r="AB180" i="7"/>
  <c r="AE180" i="7" s="1"/>
  <c r="AB172" i="7"/>
  <c r="AD172" i="7" s="1"/>
  <c r="AB167" i="7"/>
  <c r="AE167" i="7" s="1"/>
  <c r="AB181" i="7"/>
  <c r="AE181" i="7" s="1"/>
  <c r="AB173" i="7"/>
  <c r="AE173" i="7" s="1"/>
  <c r="AB168" i="7"/>
  <c r="AD168" i="7" s="1"/>
  <c r="AB186" i="7"/>
  <c r="AE186" i="7" s="1"/>
  <c r="AB177" i="7"/>
  <c r="AD177" i="7" s="1"/>
  <c r="AB176" i="7"/>
  <c r="AE176" i="7" s="1"/>
  <c r="AB179" i="7"/>
  <c r="AD179" i="7" s="1"/>
  <c r="AB171" i="7"/>
  <c r="AE171" i="7" s="1"/>
  <c r="AB169" i="7"/>
  <c r="AE169" i="7" s="1"/>
  <c r="AB170" i="7"/>
  <c r="AD170" i="7" s="1"/>
  <c r="AB188" i="7"/>
  <c r="AD188" i="7" s="1"/>
  <c r="AB184" i="7"/>
  <c r="AE184" i="7" s="1"/>
  <c r="AB183" i="7"/>
  <c r="AD183" i="7" s="1"/>
  <c r="AB182" i="7"/>
  <c r="AD182" i="7" s="1"/>
  <c r="AB174" i="7"/>
  <c r="AD174" i="7" s="1"/>
  <c r="AB165" i="7"/>
  <c r="AE165" i="7" s="1"/>
  <c r="AB187" i="7"/>
  <c r="AE187" i="7" s="1"/>
  <c r="AB178" i="7"/>
  <c r="AE178" i="7" s="1"/>
  <c r="AB175" i="7"/>
  <c r="AD175" i="7" s="1"/>
  <c r="AB166" i="7"/>
  <c r="Y156" i="7"/>
  <c r="X156" i="7"/>
  <c r="U153" i="9" l="1"/>
  <c r="U151" i="9"/>
  <c r="U152" i="9" s="1"/>
  <c r="R70" i="9"/>
  <c r="T81" i="9"/>
  <c r="T30" i="9"/>
  <c r="T22" i="9"/>
  <c r="R88" i="9"/>
  <c r="T88" i="9"/>
  <c r="T96" i="9"/>
  <c r="R38" i="9"/>
  <c r="R54" i="9"/>
  <c r="T54" i="9"/>
  <c r="R62" i="9"/>
  <c r="T62" i="9"/>
  <c r="R27" i="9"/>
  <c r="T27" i="9"/>
  <c r="T64" i="9"/>
  <c r="T67" i="9"/>
  <c r="T71" i="9"/>
  <c r="T75" i="9"/>
  <c r="T90" i="9"/>
  <c r="T93" i="9"/>
  <c r="T31" i="9"/>
  <c r="T15" i="9"/>
  <c r="R28" i="9"/>
  <c r="T28" i="9"/>
  <c r="R39" i="9"/>
  <c r="T39" i="9"/>
  <c r="R47" i="9"/>
  <c r="T47" i="9"/>
  <c r="R55" i="9"/>
  <c r="T55" i="9"/>
  <c r="R8" i="9"/>
  <c r="T8" i="9"/>
  <c r="R80" i="9"/>
  <c r="T80" i="9"/>
  <c r="T86" i="9"/>
  <c r="R32" i="9"/>
  <c r="T32" i="9"/>
  <c r="R23" i="9"/>
  <c r="T23" i="9"/>
  <c r="R40" i="9"/>
  <c r="T40" i="9"/>
  <c r="R48" i="9"/>
  <c r="T48" i="9"/>
  <c r="R56" i="9"/>
  <c r="T56" i="9"/>
  <c r="R17" i="9"/>
  <c r="T17" i="9"/>
  <c r="T66" i="9"/>
  <c r="R74" i="9"/>
  <c r="T74" i="9"/>
  <c r="T37" i="9"/>
  <c r="T45" i="9"/>
  <c r="T61" i="9"/>
  <c r="T77" i="9"/>
  <c r="R10" i="9"/>
  <c r="T10" i="9"/>
  <c r="R46" i="9"/>
  <c r="T46" i="9"/>
  <c r="T68" i="9"/>
  <c r="T76" i="9"/>
  <c r="T89" i="9"/>
  <c r="T33" i="9"/>
  <c r="T16" i="9"/>
  <c r="R49" i="9"/>
  <c r="T49" i="9"/>
  <c r="R20" i="9"/>
  <c r="T20" i="9"/>
  <c r="T34" i="9"/>
  <c r="T24" i="9"/>
  <c r="T58" i="9"/>
  <c r="T69" i="9"/>
  <c r="R83" i="9"/>
  <c r="T83" i="9"/>
  <c r="T91" i="9"/>
  <c r="T95" i="9"/>
  <c r="T13" i="9"/>
  <c r="T43" i="9"/>
  <c r="T51" i="9"/>
  <c r="T59" i="9"/>
  <c r="T9" i="9"/>
  <c r="T92" i="9"/>
  <c r="T19" i="9"/>
  <c r="T53" i="9"/>
  <c r="T85" i="9"/>
  <c r="R21" i="9"/>
  <c r="T21" i="9"/>
  <c r="T65" i="9"/>
  <c r="R72" i="9"/>
  <c r="T72" i="9"/>
  <c r="T82" i="9"/>
  <c r="R94" i="9"/>
  <c r="T94" i="9"/>
  <c r="T11" i="9"/>
  <c r="R41" i="9"/>
  <c r="T41" i="9"/>
  <c r="R57" i="9"/>
  <c r="T57" i="9"/>
  <c r="T78" i="9"/>
  <c r="T84" i="9"/>
  <c r="T12" i="9"/>
  <c r="T42" i="9"/>
  <c r="T50" i="9"/>
  <c r="T29" i="9"/>
  <c r="T63" i="9"/>
  <c r="T73" i="9"/>
  <c r="T35" i="9"/>
  <c r="T25" i="9"/>
  <c r="R79" i="9"/>
  <c r="T79" i="9"/>
  <c r="T87" i="9"/>
  <c r="R97" i="9"/>
  <c r="T97" i="9"/>
  <c r="T36" i="9"/>
  <c r="T18" i="9"/>
  <c r="T26" i="9"/>
  <c r="T44" i="9"/>
  <c r="T52" i="9"/>
  <c r="T60" i="9"/>
  <c r="T14" i="9"/>
  <c r="R7" i="9"/>
  <c r="P148" i="9"/>
  <c r="AF70" i="7"/>
  <c r="AF71" i="7" s="1"/>
  <c r="AF29" i="7"/>
  <c r="AF30" i="7" s="1"/>
  <c r="AB190" i="7"/>
  <c r="R82" i="9"/>
  <c r="R50" i="9"/>
  <c r="R25" i="9"/>
  <c r="R22" i="9"/>
  <c r="R87" i="9"/>
  <c r="R77" i="9"/>
  <c r="R73" i="9"/>
  <c r="R42" i="9"/>
  <c r="R15" i="9"/>
  <c r="R71" i="9"/>
  <c r="R63" i="9"/>
  <c r="R33" i="9"/>
  <c r="R95" i="9"/>
  <c r="R64" i="9"/>
  <c r="R31" i="9"/>
  <c r="R96" i="9"/>
  <c r="R90" i="9"/>
  <c r="R65" i="9"/>
  <c r="R24" i="9"/>
  <c r="R16" i="9"/>
  <c r="R9" i="9"/>
  <c r="R93" i="9"/>
  <c r="R86" i="9"/>
  <c r="R78" i="9"/>
  <c r="R69" i="9"/>
  <c r="R61" i="9"/>
  <c r="R53" i="9"/>
  <c r="R45" i="9"/>
  <c r="R37" i="9"/>
  <c r="R29" i="9"/>
  <c r="R13" i="9"/>
  <c r="R84" i="9"/>
  <c r="R14" i="9"/>
  <c r="R92" i="9"/>
  <c r="R85" i="9"/>
  <c r="R76" i="9"/>
  <c r="R68" i="9"/>
  <c r="R60" i="9"/>
  <c r="R52" i="9"/>
  <c r="R44" i="9"/>
  <c r="R36" i="9"/>
  <c r="R12" i="9"/>
  <c r="R91" i="9"/>
  <c r="R81" i="9"/>
  <c r="R75" i="9"/>
  <c r="R67" i="9"/>
  <c r="R58" i="9"/>
  <c r="R51" i="9"/>
  <c r="R35" i="9"/>
  <c r="R19" i="9"/>
  <c r="R11" i="9"/>
  <c r="P146" i="9"/>
  <c r="R30" i="9"/>
  <c r="R89" i="9"/>
  <c r="R66" i="9"/>
  <c r="R59" i="9"/>
  <c r="R43" i="9"/>
  <c r="R34" i="9"/>
  <c r="R26" i="9"/>
  <c r="R18" i="9"/>
  <c r="T38" i="9"/>
  <c r="T70" i="9"/>
  <c r="AF107" i="7"/>
  <c r="AF94" i="7"/>
  <c r="AF102" i="7"/>
  <c r="AD89" i="7"/>
  <c r="AD95" i="7"/>
  <c r="AD111" i="7"/>
  <c r="AF110" i="7"/>
  <c r="AD103" i="7"/>
  <c r="AF100" i="7"/>
  <c r="AD96" i="7"/>
  <c r="AF83" i="7"/>
  <c r="AD93" i="7"/>
  <c r="AD97" i="7"/>
  <c r="AD88" i="7"/>
  <c r="AF104" i="7"/>
  <c r="AF91" i="7"/>
  <c r="AD109" i="7"/>
  <c r="AF86" i="7"/>
  <c r="AF112" i="7"/>
  <c r="AF99" i="7"/>
  <c r="AD85" i="7"/>
  <c r="AD105" i="7"/>
  <c r="AD101" i="7"/>
  <c r="AD87" i="7"/>
  <c r="AF108" i="7"/>
  <c r="AF92" i="7"/>
  <c r="AF84" i="7"/>
  <c r="AF106" i="7"/>
  <c r="AF98" i="7"/>
  <c r="AF90" i="7"/>
  <c r="AF82" i="7"/>
  <c r="AD176" i="7"/>
  <c r="AE175" i="7"/>
  <c r="AF175" i="7" s="1"/>
  <c r="AE168" i="7"/>
  <c r="AF168" i="7" s="1"/>
  <c r="AE170" i="7"/>
  <c r="AF170" i="7" s="1"/>
  <c r="AE174" i="7"/>
  <c r="AD178" i="7"/>
  <c r="AE182" i="7"/>
  <c r="AE172" i="7"/>
  <c r="AF172" i="7" s="1"/>
  <c r="AE179" i="7"/>
  <c r="AF179" i="7" s="1"/>
  <c r="AD180" i="7"/>
  <c r="AE188" i="7"/>
  <c r="AD173" i="7"/>
  <c r="AF169" i="7"/>
  <c r="AF171" i="7"/>
  <c r="AF187" i="7"/>
  <c r="AF165" i="7"/>
  <c r="AF167" i="7"/>
  <c r="AF186" i="7"/>
  <c r="AF184" i="7"/>
  <c r="AF181" i="7"/>
  <c r="AD187" i="7"/>
  <c r="AD169" i="7"/>
  <c r="AD181" i="7"/>
  <c r="AD166" i="7"/>
  <c r="AD184" i="7"/>
  <c r="AF176" i="7"/>
  <c r="AD186" i="7"/>
  <c r="AF180" i="7"/>
  <c r="AE166" i="7"/>
  <c r="AF178" i="7"/>
  <c r="AD165" i="7"/>
  <c r="AE183" i="7"/>
  <c r="AD171" i="7"/>
  <c r="AE177" i="7"/>
  <c r="AF173" i="7"/>
  <c r="AD167" i="7"/>
  <c r="AE185" i="7"/>
  <c r="T7" i="9" l="1"/>
  <c r="S153" i="9" s="1"/>
  <c r="S150" i="9"/>
  <c r="V146" i="9"/>
  <c r="U146" i="9"/>
  <c r="R146" i="9"/>
  <c r="R148" i="9" s="1"/>
  <c r="R149" i="9" s="1"/>
  <c r="S146" i="9"/>
  <c r="AF174" i="7"/>
  <c r="AF188" i="7"/>
  <c r="AF182" i="7"/>
  <c r="AD190" i="7"/>
  <c r="AD192" i="7" s="1"/>
  <c r="AD193" i="7" s="1"/>
  <c r="AF183" i="7"/>
  <c r="AF185" i="7"/>
  <c r="AF177" i="7"/>
  <c r="AF166" i="7"/>
  <c r="AE190" i="7"/>
  <c r="T146" i="9" l="1"/>
  <c r="T148" i="9" s="1"/>
  <c r="T149" i="9" s="1"/>
  <c r="S151" i="9"/>
  <c r="S152" i="9" s="1"/>
  <c r="V148" i="9"/>
  <c r="V149" i="9" s="1"/>
  <c r="AF190" i="7"/>
  <c r="AF192" i="7" s="1"/>
  <c r="AF193" i="7" s="1"/>
  <c r="AB154" i="7" l="1"/>
  <c r="AE154" i="7" s="1"/>
  <c r="AB150" i="7"/>
  <c r="AE150" i="7" s="1"/>
  <c r="AB146" i="7"/>
  <c r="AE146" i="7" s="1"/>
  <c r="AB140" i="7"/>
  <c r="AE140" i="7" s="1"/>
  <c r="AB133" i="7"/>
  <c r="AE133" i="7" s="1"/>
  <c r="AB124" i="7"/>
  <c r="AE124" i="7" s="1"/>
  <c r="AB153" i="7"/>
  <c r="AE153" i="7" s="1"/>
  <c r="AB147" i="7"/>
  <c r="AE147" i="7" s="1"/>
  <c r="AB138" i="7"/>
  <c r="AE138" i="7" s="1"/>
  <c r="AB137" i="7"/>
  <c r="AE137" i="7" s="1"/>
  <c r="AB136" i="7"/>
  <c r="AE136" i="7" s="1"/>
  <c r="AB129" i="7"/>
  <c r="AE129" i="7" s="1"/>
  <c r="AB125" i="7"/>
  <c r="AE125" i="7" s="1"/>
  <c r="AB149" i="7"/>
  <c r="AE149" i="7" s="1"/>
  <c r="AB152" i="7"/>
  <c r="AE152" i="7" s="1"/>
  <c r="AF152" i="7" s="1"/>
  <c r="AB145" i="7"/>
  <c r="AD145" i="7" s="1"/>
  <c r="AB143" i="7"/>
  <c r="AE143" i="7" s="1"/>
  <c r="AB132" i="7"/>
  <c r="AE132" i="7" s="1"/>
  <c r="AB127" i="7"/>
  <c r="AE127" i="7" s="1"/>
  <c r="AB128" i="7"/>
  <c r="AD128" i="7" s="1"/>
  <c r="AB151" i="7"/>
  <c r="AE151" i="7" s="1"/>
  <c r="AB142" i="7"/>
  <c r="AE142" i="7" s="1"/>
  <c r="AB139" i="7"/>
  <c r="AE139" i="7" s="1"/>
  <c r="AB135" i="7"/>
  <c r="AE135" i="7" s="1"/>
  <c r="AB130" i="7"/>
  <c r="AB123" i="7"/>
  <c r="AB148" i="7"/>
  <c r="AE148" i="7" s="1"/>
  <c r="AB144" i="7"/>
  <c r="AE144" i="7" s="1"/>
  <c r="AB141" i="7"/>
  <c r="AE141" i="7" s="1"/>
  <c r="AB134" i="7"/>
  <c r="AE134" i="7" s="1"/>
  <c r="AB131" i="7"/>
  <c r="AE131" i="7" s="1"/>
  <c r="AB126" i="7"/>
  <c r="AD80" i="7"/>
  <c r="Y114" i="7"/>
  <c r="X114" i="7"/>
  <c r="AA81" i="7"/>
  <c r="AA80" i="7"/>
  <c r="AA79" i="7"/>
  <c r="AA78" i="7"/>
  <c r="AB114" i="7" l="1"/>
  <c r="AE123" i="7"/>
  <c r="AF123" i="7" s="1"/>
  <c r="AB156" i="7"/>
  <c r="AD79" i="7"/>
  <c r="AE130" i="7"/>
  <c r="AF130" i="7" s="1"/>
  <c r="AD123" i="7"/>
  <c r="AD135" i="7"/>
  <c r="AE128" i="7"/>
  <c r="AF128" i="7" s="1"/>
  <c r="AD138" i="7"/>
  <c r="AD140" i="7"/>
  <c r="AD125" i="7"/>
  <c r="AD147" i="7"/>
  <c r="AD142" i="7"/>
  <c r="AD143" i="7"/>
  <c r="AD129" i="7"/>
  <c r="AD154" i="7"/>
  <c r="AD126" i="7"/>
  <c r="AD151" i="7"/>
  <c r="AE145" i="7"/>
  <c r="AD133" i="7"/>
  <c r="AF129" i="7"/>
  <c r="AF144" i="7"/>
  <c r="AF135" i="7"/>
  <c r="AF140" i="7"/>
  <c r="AF147" i="7"/>
  <c r="AE126" i="7"/>
  <c r="AD144" i="7"/>
  <c r="AD130" i="7"/>
  <c r="AD152" i="7"/>
  <c r="AD134" i="7"/>
  <c r="AD141" i="7"/>
  <c r="AF131" i="7"/>
  <c r="AF138" i="7"/>
  <c r="AF153" i="7"/>
  <c r="AF154" i="7"/>
  <c r="AF137" i="7"/>
  <c r="AF150" i="7"/>
  <c r="AF151" i="7"/>
  <c r="AF127" i="7"/>
  <c r="AF134" i="7"/>
  <c r="AF149" i="7"/>
  <c r="AF124" i="7"/>
  <c r="AF139" i="7"/>
  <c r="AF132" i="7"/>
  <c r="AF125" i="7"/>
  <c r="AF136" i="7"/>
  <c r="AF133" i="7"/>
  <c r="AF146" i="7"/>
  <c r="AF141" i="7"/>
  <c r="AF148" i="7"/>
  <c r="AF143" i="7"/>
  <c r="AD132" i="7"/>
  <c r="AD149" i="7"/>
  <c r="AD137" i="7"/>
  <c r="AD124" i="7"/>
  <c r="AD150" i="7"/>
  <c r="AD131" i="7"/>
  <c r="AD148" i="7"/>
  <c r="AD139" i="7"/>
  <c r="AF142" i="7"/>
  <c r="AD127" i="7"/>
  <c r="AD136" i="7"/>
  <c r="AD153" i="7"/>
  <c r="AD146" i="7"/>
  <c r="AF78" i="7"/>
  <c r="AF81" i="7"/>
  <c r="AD81" i="7"/>
  <c r="AE114" i="7" l="1"/>
  <c r="AD156" i="7"/>
  <c r="AD158" i="7" s="1"/>
  <c r="AD159" i="7" s="1"/>
  <c r="AE156" i="7"/>
  <c r="AF145" i="7"/>
  <c r="AF126" i="7"/>
  <c r="AF80" i="7"/>
  <c r="AF79" i="7"/>
  <c r="AD78" i="7"/>
  <c r="AD114" i="7" s="1"/>
  <c r="AD116" i="7" s="1"/>
  <c r="AD117" i="7" s="1"/>
  <c r="AF156" i="7" l="1"/>
  <c r="AF158" i="7" s="1"/>
  <c r="AF159" i="7" s="1"/>
  <c r="AF114" i="7"/>
  <c r="AF116" i="7" s="1"/>
  <c r="AF117" i="7" s="1"/>
</calcChain>
</file>

<file path=xl/sharedStrings.xml><?xml version="1.0" encoding="utf-8"?>
<sst xmlns="http://schemas.openxmlformats.org/spreadsheetml/2006/main" count="1268" uniqueCount="162">
  <si>
    <t>Date</t>
  </si>
  <si>
    <t>E4</t>
  </si>
  <si>
    <t>Return</t>
  </si>
  <si>
    <t>Bet</t>
  </si>
  <si>
    <t>Time</t>
  </si>
  <si>
    <t>Track</t>
  </si>
  <si>
    <t xml:space="preserve">Race </t>
  </si>
  <si>
    <t>TAB</t>
  </si>
  <si>
    <t>Selection</t>
  </si>
  <si>
    <t>Source</t>
  </si>
  <si>
    <t>Add multi source bets</t>
  </si>
  <si>
    <t>Actual Bet</t>
  </si>
  <si>
    <t>Div</t>
  </si>
  <si>
    <t>Nat</t>
  </si>
  <si>
    <t>Total:</t>
  </si>
  <si>
    <t>www.eliteracing.com.au</t>
  </si>
  <si>
    <t>Jedibeel</t>
  </si>
  <si>
    <t>Rosehill</t>
  </si>
  <si>
    <t>Pro Mel</t>
  </si>
  <si>
    <t>AS LISTED</t>
  </si>
  <si>
    <t>AM Odds</t>
  </si>
  <si>
    <t>AM Odds %</t>
  </si>
  <si>
    <t>Randwick</t>
  </si>
  <si>
    <t>Mrs Chrissie</t>
  </si>
  <si>
    <t>The Open</t>
  </si>
  <si>
    <t>Boston Rocks</t>
  </si>
  <si>
    <t>Yorkshire</t>
  </si>
  <si>
    <t>Running By</t>
  </si>
  <si>
    <t>Eagle Farm</t>
  </si>
  <si>
    <t>Smashing Time</t>
  </si>
  <si>
    <t>Warnie</t>
  </si>
  <si>
    <t>Fire Star</t>
  </si>
  <si>
    <t>Pakenham</t>
  </si>
  <si>
    <t>Romani Ite Domum</t>
  </si>
  <si>
    <t>Sisterhood</t>
  </si>
  <si>
    <t>Saban</t>
  </si>
  <si>
    <t>Samuel Langhorne</t>
  </si>
  <si>
    <t>Here To Shock</t>
  </si>
  <si>
    <t>Nadal</t>
  </si>
  <si>
    <t>Smokin' Romans</t>
  </si>
  <si>
    <t>Edge</t>
  </si>
  <si>
    <t>Weigall Tiger</t>
  </si>
  <si>
    <t>Samangu</t>
  </si>
  <si>
    <t>Deakin</t>
  </si>
  <si>
    <t>E4 + Nat + Pro + Edge</t>
  </si>
  <si>
    <t>Lev Bet</t>
  </si>
  <si>
    <t>Lev Ret</t>
  </si>
  <si>
    <t>Original Banks</t>
  </si>
  <si>
    <t>CauH</t>
  </si>
  <si>
    <t>Flying Fizz</t>
  </si>
  <si>
    <t>Mel Pro-C</t>
  </si>
  <si>
    <t>Harry Got Styles</t>
  </si>
  <si>
    <t>Miraval Rose</t>
  </si>
  <si>
    <t>Young Werther</t>
  </si>
  <si>
    <t>Inhibitions</t>
  </si>
  <si>
    <t>Caulfield Heath</t>
  </si>
  <si>
    <t>Miss Swift</t>
  </si>
  <si>
    <t>Find Your Own</t>
  </si>
  <si>
    <t>Zou Sensation</t>
  </si>
  <si>
    <t>Igotcha</t>
  </si>
  <si>
    <t>Pro Syd</t>
  </si>
  <si>
    <t>Hedged</t>
  </si>
  <si>
    <t>Wooloowin</t>
  </si>
  <si>
    <t>Ballarat</t>
  </si>
  <si>
    <t>Cleo Cat</t>
  </si>
  <si>
    <t>Katsu</t>
  </si>
  <si>
    <t>She Dances</t>
  </si>
  <si>
    <t>Ball</t>
  </si>
  <si>
    <t>Kiko</t>
  </si>
  <si>
    <t>Bossy Nic</t>
  </si>
  <si>
    <t>Dual Pressure</t>
  </si>
  <si>
    <t>Fiddlers Green</t>
  </si>
  <si>
    <t>Drift Net</t>
  </si>
  <si>
    <t>Justela</t>
  </si>
  <si>
    <t>Bullets High</t>
  </si>
  <si>
    <t>Lulumon</t>
  </si>
  <si>
    <t>Konasana</t>
  </si>
  <si>
    <t>Little Beginnings</t>
  </si>
  <si>
    <t>Callistemon</t>
  </si>
  <si>
    <t>Rapt</t>
  </si>
  <si>
    <t>Gilded Water</t>
  </si>
  <si>
    <t>Ang Pow</t>
  </si>
  <si>
    <t>Elettrica</t>
  </si>
  <si>
    <t>Our Kobison</t>
  </si>
  <si>
    <t>Accredited</t>
  </si>
  <si>
    <t>Zoubaby</t>
  </si>
  <si>
    <t>Bunker Hut</t>
  </si>
  <si>
    <t>Claim The Crown</t>
  </si>
  <si>
    <t>Alalcance</t>
  </si>
  <si>
    <t>Sea King</t>
  </si>
  <si>
    <t>Eye Of The Fire</t>
  </si>
  <si>
    <t xml:space="preserve">Pto% </t>
  </si>
  <si>
    <t>AS LISTED to $1k</t>
  </si>
  <si>
    <t>$1k Lev Bet</t>
  </si>
  <si>
    <t>$1k Lev Ret</t>
  </si>
  <si>
    <t>Lev Bet ALL</t>
  </si>
  <si>
    <t>Lev Ret All</t>
  </si>
  <si>
    <t>Single Lev 1.0% on Qualifiers</t>
  </si>
  <si>
    <t>Net</t>
  </si>
  <si>
    <t>Single Bank. Calculated to total as-listd</t>
  </si>
  <si>
    <t>CAUH</t>
  </si>
  <si>
    <t>Change to Suit</t>
  </si>
  <si>
    <t>Edge +  E4 + Nat + Mel-Pro + Syd-Pro</t>
  </si>
  <si>
    <t>Edge + E4 + Nat + Mel-Pro + Syd-Pro</t>
  </si>
  <si>
    <t>Resulted</t>
  </si>
  <si>
    <t>My Bet</t>
  </si>
  <si>
    <t>Calc Bet $10k Bank</t>
  </si>
  <si>
    <t>Race Morning Template</t>
  </si>
  <si>
    <t>Moonee Valley</t>
  </si>
  <si>
    <t>Bon Mistress</t>
  </si>
  <si>
    <t>Prince Eric</t>
  </si>
  <si>
    <t>Promises Kept</t>
  </si>
  <si>
    <t>Independent Road</t>
  </si>
  <si>
    <t>Apache Song</t>
  </si>
  <si>
    <t>Fickle</t>
  </si>
  <si>
    <t>Twigman</t>
  </si>
  <si>
    <t>COSY CORNER</t>
  </si>
  <si>
    <t>JEWELLERY</t>
  </si>
  <si>
    <t>INVADER ZIM</t>
  </si>
  <si>
    <t>RING ME UP</t>
  </si>
  <si>
    <t>SALTCOATS</t>
  </si>
  <si>
    <t>GLAD YOU THINK SO</t>
  </si>
  <si>
    <t>ZONDEE</t>
  </si>
  <si>
    <t>Emmadella</t>
  </si>
  <si>
    <t>Queen Of The Mile</t>
  </si>
  <si>
    <t>Howlin' Rain</t>
  </si>
  <si>
    <t>Midnight Opal</t>
  </si>
  <si>
    <t>Inquiring Minds</t>
  </si>
  <si>
    <t/>
  </si>
  <si>
    <t>Geelong</t>
  </si>
  <si>
    <t>Title Fighter</t>
  </si>
  <si>
    <t>Bellinger</t>
  </si>
  <si>
    <t>Philosopher</t>
  </si>
  <si>
    <t>Haraldus</t>
  </si>
  <si>
    <t>Dashing</t>
  </si>
  <si>
    <t>She'S Bulletproof</t>
  </si>
  <si>
    <t>Monarchs Brae</t>
  </si>
  <si>
    <t>ZOUKERINO</t>
  </si>
  <si>
    <t>BUNDEENA</t>
  </si>
  <si>
    <t>PERFUMIST</t>
  </si>
  <si>
    <t>DISNECK</t>
  </si>
  <si>
    <t>UNLIMITED</t>
  </si>
  <si>
    <t>AKKADIAN EMPEROR</t>
  </si>
  <si>
    <t>BOSTON ROCKS</t>
  </si>
  <si>
    <t>Nat'</t>
  </si>
  <si>
    <t>Cosy Corner</t>
  </si>
  <si>
    <t>Jewellery</t>
  </si>
  <si>
    <t>Invader Zim</t>
  </si>
  <si>
    <t>Ring Me Up</t>
  </si>
  <si>
    <t>Saltcoats</t>
  </si>
  <si>
    <t>Glad You Think So</t>
  </si>
  <si>
    <t>Zondee</t>
  </si>
  <si>
    <t>Bundeena</t>
  </si>
  <si>
    <t>Zoukerino</t>
  </si>
  <si>
    <t>Perfumist</t>
  </si>
  <si>
    <t>Disneck</t>
  </si>
  <si>
    <t>Akkadian Emperor</t>
  </si>
  <si>
    <t>Unlimited</t>
  </si>
  <si>
    <t>Use this to Isolate and Analyse Specific Plans Using Filters</t>
  </si>
  <si>
    <t>1.0% Level Bet</t>
  </si>
  <si>
    <t>Risk</t>
  </si>
  <si>
    <t>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</si>
</sst>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[$-C09]dd\-mmm\-yy;@"/>
    <numFmt numFmtId="166" formatCode="[$-409]h:mm\ AM/PM"/>
    <numFmt numFmtId="167" formatCode="[$-F800]dddd\,\ mmmm\ dd\,\ yyyy"/>
    <numFmt numFmtId="168" formatCode="&quot;$&quot;#,##0"/>
    <numFmt numFmtId="169" formatCode="_-&quot;$&quot;* #,##0.0_-;\-&quot;$&quot;* #,##0.0_-;_-&quot;$&quot;* &quot;-&quot;??_-;_-@_-"/>
    <numFmt numFmtId="170" formatCode="0.0%"/>
    <numFmt numFmtId="171" formatCode="&quot;$&quot;#,##0.00"/>
    <numFmt numFmtId="172" formatCode="_-* #,##0_-;\-* #,##0_-;_-* &quot;-&quot;??_-;_-@_-"/>
  </numFmts>
  <fonts count="36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9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24"/>
      <color rgb="FF3308E8"/>
      <name val="Calibri"/>
      <family val="2"/>
    </font>
    <font>
      <b/>
      <sz val="16"/>
      <color theme="1"/>
      <name val="Calibri"/>
      <family val="2"/>
    </font>
    <font>
      <sz val="14"/>
      <name val="Calibri"/>
      <family val="2"/>
    </font>
    <font>
      <sz val="8"/>
      <name val="Aptos Narrow"/>
      <family val="2"/>
      <scheme val="minor"/>
    </font>
    <font>
      <sz val="16"/>
      <color theme="1"/>
      <name val="Calibri"/>
      <family val="2"/>
    </font>
    <font>
      <sz val="16"/>
      <color rgb="FFC00000"/>
      <name val="Calibri"/>
      <family val="2"/>
    </font>
    <font>
      <sz val="12"/>
      <color theme="1"/>
      <name val="Calibri"/>
      <family val="2"/>
    </font>
    <font>
      <b/>
      <sz val="13"/>
      <color theme="1"/>
      <name val="Calibri"/>
      <family val="2"/>
    </font>
    <font>
      <sz val="9"/>
      <name val="Calibri"/>
      <family val="2"/>
    </font>
    <font>
      <b/>
      <sz val="13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14"/>
      <color theme="0" tint="-0.499984740745262"/>
      <name val="Calibri"/>
      <family val="2"/>
    </font>
    <font>
      <sz val="18"/>
      <color rgb="FFFFFF00"/>
      <name val="Calibri"/>
      <family val="2"/>
    </font>
    <font>
      <sz val="12"/>
      <name val="Calibri"/>
      <family val="2"/>
    </font>
    <font>
      <i/>
      <sz val="12"/>
      <color theme="1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sz val="22"/>
      <color theme="0" tint="-0.14999847407452621"/>
      <name val="Calibri"/>
      <family val="2"/>
    </font>
    <font>
      <b/>
      <sz val="14"/>
      <color rgb="FFFFFF00"/>
      <name val="Calibri"/>
      <family val="2"/>
    </font>
    <font>
      <sz val="24"/>
      <color theme="1"/>
      <name val="Calibri"/>
      <family val="2"/>
    </font>
    <font>
      <sz val="36"/>
      <color theme="1"/>
      <name val="Calibri"/>
      <family val="2"/>
    </font>
    <font>
      <sz val="8"/>
      <color theme="1"/>
      <name val="Calibri"/>
      <family val="2"/>
    </font>
    <font>
      <b/>
      <sz val="12"/>
      <name val="Calibri"/>
      <family val="2"/>
    </font>
    <font>
      <b/>
      <sz val="9"/>
      <color theme="1"/>
      <name val="Calibri"/>
      <family val="2"/>
    </font>
    <font>
      <b/>
      <sz val="19"/>
      <color theme="0" tint="-0.1499984740745262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0033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FEE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1C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7" fillId="0" borderId="0"/>
    <xf numFmtId="0" fontId="2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07">
    <xf numFmtId="0" fontId="0" fillId="0" borderId="0" xfId="0"/>
    <xf numFmtId="0" fontId="10" fillId="0" borderId="0" xfId="2" applyFont="1"/>
    <xf numFmtId="0" fontId="8" fillId="0" borderId="0" xfId="2" applyFont="1"/>
    <xf numFmtId="0" fontId="3" fillId="0" borderId="0" xfId="2" applyFont="1"/>
    <xf numFmtId="0" fontId="15" fillId="0" borderId="0" xfId="2" applyFont="1"/>
    <xf numFmtId="0" fontId="3" fillId="0" borderId="1" xfId="2" applyFont="1" applyBorder="1" applyAlignment="1">
      <alignment horizontal="center"/>
    </xf>
    <xf numFmtId="0" fontId="3" fillId="0" borderId="20" xfId="2" applyFont="1" applyBorder="1" applyAlignment="1">
      <alignment horizontal="center" vertical="center"/>
    </xf>
    <xf numFmtId="164" fontId="11" fillId="0" borderId="22" xfId="4" applyNumberFormat="1" applyFont="1" applyFill="1" applyBorder="1" applyAlignment="1">
      <alignment horizontal="center"/>
    </xf>
    <xf numFmtId="164" fontId="11" fillId="0" borderId="22" xfId="4" applyNumberFormat="1" applyFont="1" applyBorder="1" applyAlignment="1">
      <alignment horizontal="center" vertical="center"/>
    </xf>
    <xf numFmtId="164" fontId="8" fillId="0" borderId="22" xfId="4" applyNumberFormat="1" applyFont="1" applyFill="1" applyBorder="1" applyAlignment="1">
      <alignment horizontal="center"/>
    </xf>
    <xf numFmtId="164" fontId="11" fillId="0" borderId="4" xfId="4" applyNumberFormat="1" applyFont="1" applyFill="1" applyBorder="1" applyAlignment="1">
      <alignment horizontal="center"/>
    </xf>
    <xf numFmtId="0" fontId="3" fillId="0" borderId="30" xfId="2" applyFont="1" applyBorder="1" applyAlignment="1">
      <alignment horizontal="center" vertical="center"/>
    </xf>
    <xf numFmtId="164" fontId="9" fillId="0" borderId="3" xfId="4" applyNumberFormat="1" applyFont="1" applyFill="1" applyBorder="1" applyAlignment="1">
      <alignment horizontal="center"/>
    </xf>
    <xf numFmtId="164" fontId="11" fillId="0" borderId="3" xfId="4" applyNumberFormat="1" applyFont="1" applyFill="1" applyBorder="1" applyAlignment="1">
      <alignment horizontal="center"/>
    </xf>
    <xf numFmtId="164" fontId="11" fillId="0" borderId="3" xfId="4" applyNumberFormat="1" applyFont="1" applyBorder="1" applyAlignment="1">
      <alignment horizontal="center" vertical="center"/>
    </xf>
    <xf numFmtId="9" fontId="16" fillId="0" borderId="26" xfId="1" applyFont="1" applyBorder="1" applyAlignment="1">
      <alignment horizontal="center" vertical="center"/>
    </xf>
    <xf numFmtId="44" fontId="3" fillId="0" borderId="24" xfId="2" applyNumberFormat="1" applyFont="1" applyBorder="1" applyAlignment="1">
      <alignment horizontal="center" vertical="center"/>
    </xf>
    <xf numFmtId="9" fontId="16" fillId="0" borderId="25" xfId="1" applyFont="1" applyBorder="1" applyAlignment="1">
      <alignment horizontal="center" vertical="center"/>
    </xf>
    <xf numFmtId="0" fontId="17" fillId="0" borderId="0" xfId="2" applyFont="1"/>
    <xf numFmtId="0" fontId="17" fillId="0" borderId="2" xfId="2" applyFont="1" applyBorder="1"/>
    <xf numFmtId="0" fontId="9" fillId="0" borderId="30" xfId="2" applyFont="1" applyBorder="1" applyAlignment="1">
      <alignment horizontal="center" vertical="center"/>
    </xf>
    <xf numFmtId="164" fontId="14" fillId="0" borderId="4" xfId="4" applyNumberFormat="1" applyFont="1" applyFill="1" applyBorder="1" applyAlignment="1">
      <alignment horizontal="center"/>
    </xf>
    <xf numFmtId="164" fontId="14" fillId="0" borderId="22" xfId="4" applyNumberFormat="1" applyFont="1" applyFill="1" applyBorder="1" applyAlignment="1">
      <alignment horizontal="center"/>
    </xf>
    <xf numFmtId="165" fontId="18" fillId="0" borderId="4" xfId="0" applyNumberFormat="1" applyFont="1" applyBorder="1" applyAlignment="1">
      <alignment horizontal="center"/>
    </xf>
    <xf numFmtId="9" fontId="8" fillId="0" borderId="25" xfId="1" applyFont="1" applyBorder="1" applyAlignment="1">
      <alignment horizontal="center" vertical="center"/>
    </xf>
    <xf numFmtId="0" fontId="16" fillId="0" borderId="0" xfId="2" applyFont="1"/>
    <xf numFmtId="0" fontId="3" fillId="3" borderId="29" xfId="2" applyFont="1" applyFill="1" applyBorder="1"/>
    <xf numFmtId="0" fontId="9" fillId="0" borderId="21" xfId="2" applyFont="1" applyBorder="1" applyAlignment="1">
      <alignment horizontal="center" vertical="center"/>
    </xf>
    <xf numFmtId="164" fontId="4" fillId="0" borderId="22" xfId="4" applyNumberFormat="1" applyFont="1" applyFill="1" applyBorder="1" applyAlignment="1">
      <alignment horizontal="center"/>
    </xf>
    <xf numFmtId="0" fontId="16" fillId="3" borderId="29" xfId="2" applyFont="1" applyFill="1" applyBorder="1"/>
    <xf numFmtId="0" fontId="16" fillId="0" borderId="4" xfId="2" applyFont="1" applyBorder="1"/>
    <xf numFmtId="0" fontId="16" fillId="0" borderId="31" xfId="2" applyFont="1" applyBorder="1" applyAlignment="1">
      <alignment horizontal="center" vertical="center"/>
    </xf>
    <xf numFmtId="44" fontId="4" fillId="0" borderId="23" xfId="2" applyNumberFormat="1" applyFont="1" applyBorder="1" applyAlignment="1">
      <alignment horizontal="center" vertical="center"/>
    </xf>
    <xf numFmtId="0" fontId="22" fillId="3" borderId="1" xfId="3" applyFont="1" applyFill="1" applyBorder="1" applyAlignment="1">
      <alignment horizontal="center" vertical="center" wrapText="1"/>
    </xf>
    <xf numFmtId="0" fontId="23" fillId="3" borderId="1" xfId="2" applyFont="1" applyFill="1" applyBorder="1" applyAlignment="1">
      <alignment horizontal="center" vertical="center" wrapText="1"/>
    </xf>
    <xf numFmtId="6" fontId="17" fillId="3" borderId="29" xfId="3" applyNumberFormat="1" applyFont="1" applyFill="1" applyBorder="1" applyAlignment="1">
      <alignment vertical="center" wrapText="1"/>
    </xf>
    <xf numFmtId="0" fontId="4" fillId="5" borderId="4" xfId="3" applyFont="1" applyFill="1" applyBorder="1" applyAlignment="1">
      <alignment horizontal="center" vertical="center" wrapText="1"/>
    </xf>
    <xf numFmtId="0" fontId="4" fillId="5" borderId="1" xfId="3" applyFont="1" applyFill="1" applyBorder="1" applyAlignment="1">
      <alignment horizontal="center" vertical="center" wrapText="1"/>
    </xf>
    <xf numFmtId="0" fontId="6" fillId="5" borderId="1" xfId="3" applyFont="1" applyFill="1" applyBorder="1" applyAlignment="1">
      <alignment horizontal="center" vertical="center" wrapText="1"/>
    </xf>
    <xf numFmtId="0" fontId="3" fillId="5" borderId="1" xfId="3" applyFont="1" applyFill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 wrapText="1"/>
    </xf>
    <xf numFmtId="6" fontId="17" fillId="0" borderId="19" xfId="3" applyNumberFormat="1" applyFont="1" applyBorder="1" applyAlignment="1">
      <alignment horizontal="center" vertical="center" wrapText="1"/>
    </xf>
    <xf numFmtId="0" fontId="6" fillId="5" borderId="19" xfId="3" applyFont="1" applyFill="1" applyBorder="1" applyAlignment="1">
      <alignment horizontal="center" vertical="center" wrapText="1"/>
    </xf>
    <xf numFmtId="0" fontId="6" fillId="5" borderId="21" xfId="3" applyFont="1" applyFill="1" applyBorder="1" applyAlignment="1">
      <alignment horizontal="center" vertical="center" wrapText="1"/>
    </xf>
    <xf numFmtId="0" fontId="4" fillId="5" borderId="19" xfId="3" applyFont="1" applyFill="1" applyBorder="1" applyAlignment="1">
      <alignment horizontal="center" vertical="center" wrapText="1"/>
    </xf>
    <xf numFmtId="0" fontId="3" fillId="5" borderId="21" xfId="3" applyFont="1" applyFill="1" applyBorder="1" applyAlignment="1">
      <alignment horizontal="center" vertical="center" wrapText="1"/>
    </xf>
    <xf numFmtId="166" fontId="18" fillId="0" borderId="1" xfId="3" applyNumberFormat="1" applyFont="1" applyBorder="1" applyAlignment="1">
      <alignment horizontal="center" vertical="center"/>
    </xf>
    <xf numFmtId="0" fontId="18" fillId="0" borderId="1" xfId="3" applyFont="1" applyBorder="1" applyAlignment="1">
      <alignment horizontal="center" vertical="center"/>
    </xf>
    <xf numFmtId="8" fontId="18" fillId="0" borderId="1" xfId="4" applyNumberFormat="1" applyFont="1" applyFill="1" applyBorder="1" applyAlignment="1">
      <alignment horizontal="center" vertical="center"/>
    </xf>
    <xf numFmtId="44" fontId="18" fillId="0" borderId="1" xfId="4" applyFont="1" applyFill="1" applyBorder="1" applyAlignment="1">
      <alignment horizontal="center" vertical="center"/>
    </xf>
    <xf numFmtId="169" fontId="18" fillId="0" borderId="1" xfId="4" applyNumberFormat="1" applyFont="1" applyFill="1" applyBorder="1" applyAlignment="1">
      <alignment horizontal="center" vertical="center"/>
    </xf>
    <xf numFmtId="170" fontId="18" fillId="0" borderId="3" xfId="1" applyNumberFormat="1" applyFont="1" applyFill="1" applyBorder="1" applyAlignment="1">
      <alignment horizontal="center" vertical="center"/>
    </xf>
    <xf numFmtId="168" fontId="4" fillId="0" borderId="4" xfId="4" applyNumberFormat="1" applyFont="1" applyFill="1" applyBorder="1" applyAlignment="1">
      <alignment horizontal="center" vertical="center"/>
    </xf>
    <xf numFmtId="171" fontId="4" fillId="0" borderId="1" xfId="4" applyNumberFormat="1" applyFont="1" applyFill="1" applyBorder="1" applyAlignment="1">
      <alignment horizontal="center" vertical="center"/>
    </xf>
    <xf numFmtId="168" fontId="8" fillId="0" borderId="4" xfId="4" applyNumberFormat="1" applyFont="1" applyFill="1" applyBorder="1" applyAlignment="1">
      <alignment horizontal="center" vertical="center"/>
    </xf>
    <xf numFmtId="168" fontId="16" fillId="0" borderId="4" xfId="4" applyNumberFormat="1" applyFont="1" applyFill="1" applyBorder="1" applyAlignment="1">
      <alignment horizontal="center" vertical="center"/>
    </xf>
    <xf numFmtId="168" fontId="3" fillId="0" borderId="22" xfId="4" applyNumberFormat="1" applyFont="1" applyFill="1" applyBorder="1" applyAlignment="1">
      <alignment horizontal="center" vertical="center"/>
    </xf>
    <xf numFmtId="166" fontId="21" fillId="0" borderId="1" xfId="3" applyNumberFormat="1" applyFont="1" applyBorder="1" applyAlignment="1">
      <alignment horizontal="center" vertical="center"/>
    </xf>
    <xf numFmtId="166" fontId="5" fillId="0" borderId="1" xfId="3" applyNumberFormat="1" applyFont="1" applyBorder="1" applyAlignment="1">
      <alignment horizontal="center" vertical="center"/>
    </xf>
    <xf numFmtId="0" fontId="24" fillId="0" borderId="1" xfId="3" applyFont="1" applyBorder="1" applyAlignment="1">
      <alignment horizontal="center" vertical="center"/>
    </xf>
    <xf numFmtId="0" fontId="16" fillId="0" borderId="1" xfId="3" applyFont="1" applyBorder="1" applyAlignment="1">
      <alignment horizontal="center" vertical="center"/>
    </xf>
    <xf numFmtId="164" fontId="16" fillId="0" borderId="1" xfId="4" applyNumberFormat="1" applyFont="1" applyBorder="1" applyAlignment="1">
      <alignment horizontal="center" vertical="center"/>
    </xf>
    <xf numFmtId="0" fontId="16" fillId="0" borderId="3" xfId="3" applyFont="1" applyBorder="1" applyAlignment="1">
      <alignment horizontal="center" vertical="center"/>
    </xf>
    <xf numFmtId="168" fontId="17" fillId="0" borderId="4" xfId="4" applyNumberFormat="1" applyFont="1" applyFill="1" applyBorder="1" applyAlignment="1">
      <alignment horizontal="center" vertical="center"/>
    </xf>
    <xf numFmtId="168" fontId="25" fillId="0" borderId="1" xfId="4" applyNumberFormat="1" applyFont="1" applyBorder="1" applyAlignment="1">
      <alignment horizontal="center" vertical="center"/>
    </xf>
    <xf numFmtId="166" fontId="24" fillId="2" borderId="1" xfId="3" applyNumberFormat="1" applyFont="1" applyFill="1" applyBorder="1" applyAlignment="1">
      <alignment vertical="center"/>
    </xf>
    <xf numFmtId="166" fontId="24" fillId="2" borderId="3" xfId="3" applyNumberFormat="1" applyFont="1" applyFill="1" applyBorder="1" applyAlignment="1">
      <alignment vertical="center"/>
    </xf>
    <xf numFmtId="166" fontId="19" fillId="2" borderId="4" xfId="3" applyNumberFormat="1" applyFont="1" applyFill="1" applyBorder="1" applyAlignment="1">
      <alignment vertical="center"/>
    </xf>
    <xf numFmtId="0" fontId="22" fillId="2" borderId="15" xfId="3" applyFont="1" applyFill="1" applyBorder="1" applyAlignment="1">
      <alignment horizontal="center" vertical="center" wrapText="1"/>
    </xf>
    <xf numFmtId="0" fontId="22" fillId="2" borderId="16" xfId="3" applyFont="1" applyFill="1" applyBorder="1" applyAlignment="1">
      <alignment horizontal="center" vertical="center" wrapText="1"/>
    </xf>
    <xf numFmtId="0" fontId="23" fillId="2" borderId="16" xfId="2" applyFont="1" applyFill="1" applyBorder="1" applyAlignment="1">
      <alignment horizontal="center" vertical="center" wrapText="1"/>
    </xf>
    <xf numFmtId="0" fontId="23" fillId="2" borderId="5" xfId="2" applyFont="1" applyFill="1" applyBorder="1" applyAlignment="1">
      <alignment horizontal="center" vertical="center" wrapText="1"/>
    </xf>
    <xf numFmtId="6" fontId="17" fillId="4" borderId="6" xfId="3" applyNumberFormat="1" applyFont="1" applyFill="1" applyBorder="1" applyAlignment="1">
      <alignment vertical="center" wrapText="1"/>
    </xf>
    <xf numFmtId="166" fontId="18" fillId="0" borderId="15" xfId="3" applyNumberFormat="1" applyFont="1" applyBorder="1" applyAlignment="1">
      <alignment horizontal="center" vertical="center"/>
    </xf>
    <xf numFmtId="166" fontId="18" fillId="0" borderId="16" xfId="3" applyNumberFormat="1" applyFont="1" applyBorder="1" applyAlignment="1">
      <alignment horizontal="center" vertical="center"/>
    </xf>
    <xf numFmtId="0" fontId="18" fillId="0" borderId="16" xfId="3" applyFont="1" applyBorder="1" applyAlignment="1">
      <alignment horizontal="center" vertical="center"/>
    </xf>
    <xf numFmtId="8" fontId="18" fillId="0" borderId="16" xfId="4" applyNumberFormat="1" applyFont="1" applyFill="1" applyBorder="1" applyAlignment="1">
      <alignment horizontal="center" vertical="center"/>
    </xf>
    <xf numFmtId="44" fontId="18" fillId="0" borderId="5" xfId="4" applyFont="1" applyFill="1" applyBorder="1" applyAlignment="1">
      <alignment horizontal="center" vertical="center"/>
    </xf>
    <xf numFmtId="169" fontId="18" fillId="0" borderId="5" xfId="4" applyNumberFormat="1" applyFont="1" applyFill="1" applyBorder="1" applyAlignment="1">
      <alignment horizontal="center" vertical="center"/>
    </xf>
    <xf numFmtId="170" fontId="18" fillId="0" borderId="5" xfId="1" applyNumberFormat="1" applyFont="1" applyFill="1" applyBorder="1" applyAlignment="1">
      <alignment horizontal="center" vertical="center"/>
    </xf>
    <xf numFmtId="166" fontId="21" fillId="0" borderId="15" xfId="3" applyNumberFormat="1" applyFont="1" applyBorder="1" applyAlignment="1">
      <alignment horizontal="center" vertical="center"/>
    </xf>
    <xf numFmtId="166" fontId="5" fillId="0" borderId="16" xfId="3" applyNumberFormat="1" applyFont="1" applyBorder="1" applyAlignment="1">
      <alignment horizontal="center" vertical="center"/>
    </xf>
    <xf numFmtId="0" fontId="24" fillId="0" borderId="16" xfId="3" applyFont="1" applyBorder="1" applyAlignment="1">
      <alignment horizontal="center" vertical="center"/>
    </xf>
    <xf numFmtId="0" fontId="16" fillId="0" borderId="16" xfId="3" applyFont="1" applyBorder="1" applyAlignment="1">
      <alignment horizontal="center" vertical="center"/>
    </xf>
    <xf numFmtId="164" fontId="16" fillId="0" borderId="16" xfId="4" applyNumberFormat="1" applyFont="1" applyBorder="1" applyAlignment="1">
      <alignment horizontal="center" vertical="center"/>
    </xf>
    <xf numFmtId="0" fontId="16" fillId="0" borderId="5" xfId="3" applyFont="1" applyBorder="1" applyAlignment="1">
      <alignment horizontal="center" vertical="center"/>
    </xf>
    <xf numFmtId="171" fontId="4" fillId="0" borderId="1" xfId="4" applyNumberFormat="1" applyFont="1" applyBorder="1" applyAlignment="1">
      <alignment horizontal="center" vertical="center"/>
    </xf>
    <xf numFmtId="166" fontId="24" fillId="2" borderId="4" xfId="3" applyNumberFormat="1" applyFont="1" applyFill="1" applyBorder="1" applyAlignment="1">
      <alignment vertical="center"/>
    </xf>
    <xf numFmtId="0" fontId="26" fillId="2" borderId="17" xfId="3" applyFont="1" applyFill="1" applyBorder="1" applyAlignment="1">
      <alignment horizontal="center" vertical="center" wrapText="1"/>
    </xf>
    <xf numFmtId="167" fontId="27" fillId="2" borderId="18" xfId="3" applyNumberFormat="1" applyFont="1" applyFill="1" applyBorder="1" applyAlignment="1">
      <alignment horizontal="center" vertical="center"/>
    </xf>
    <xf numFmtId="164" fontId="4" fillId="0" borderId="4" xfId="4" applyNumberFormat="1" applyFont="1" applyFill="1" applyBorder="1" applyAlignment="1">
      <alignment horizontal="center" vertical="center"/>
    </xf>
    <xf numFmtId="0" fontId="5" fillId="6" borderId="0" xfId="2" applyFont="1" applyFill="1" applyAlignment="1">
      <alignment vertical="center"/>
    </xf>
    <xf numFmtId="0" fontId="5" fillId="7" borderId="0" xfId="2" applyFont="1" applyFill="1" applyAlignment="1">
      <alignment horizontal="center" vertical="center"/>
    </xf>
    <xf numFmtId="0" fontId="22" fillId="2" borderId="1" xfId="3" applyFont="1" applyFill="1" applyBorder="1" applyAlignment="1">
      <alignment horizontal="center" vertical="center" wrapText="1"/>
    </xf>
    <xf numFmtId="168" fontId="17" fillId="0" borderId="1" xfId="4" applyNumberFormat="1" applyFont="1" applyFill="1" applyBorder="1" applyAlignment="1">
      <alignment horizontal="center" vertical="center"/>
    </xf>
    <xf numFmtId="166" fontId="19" fillId="2" borderId="1" xfId="3" applyNumberFormat="1" applyFont="1" applyFill="1" applyBorder="1" applyAlignment="1">
      <alignment vertical="center"/>
    </xf>
    <xf numFmtId="10" fontId="19" fillId="0" borderId="1" xfId="5" applyNumberFormat="1" applyFont="1" applyFill="1" applyBorder="1" applyAlignment="1">
      <alignment horizontal="center" vertical="center" wrapText="1"/>
    </xf>
    <xf numFmtId="0" fontId="22" fillId="2" borderId="4" xfId="3" applyFont="1" applyFill="1" applyBorder="1" applyAlignment="1">
      <alignment horizontal="center" vertical="center" wrapText="1"/>
    </xf>
    <xf numFmtId="166" fontId="18" fillId="0" borderId="4" xfId="3" applyNumberFormat="1" applyFont="1" applyBorder="1" applyAlignment="1">
      <alignment horizontal="center" vertical="center"/>
    </xf>
    <xf numFmtId="164" fontId="9" fillId="0" borderId="22" xfId="4" applyNumberFormat="1" applyFont="1" applyFill="1" applyBorder="1" applyAlignment="1">
      <alignment horizontal="center"/>
    </xf>
    <xf numFmtId="166" fontId="21" fillId="0" borderId="4" xfId="3" applyNumberFormat="1" applyFont="1" applyBorder="1" applyAlignment="1">
      <alignment horizontal="center" vertical="center"/>
    </xf>
    <xf numFmtId="10" fontId="19" fillId="0" borderId="24" xfId="5" applyNumberFormat="1" applyFont="1" applyFill="1" applyBorder="1" applyAlignment="1">
      <alignment horizontal="center" vertical="center" wrapText="1"/>
    </xf>
    <xf numFmtId="0" fontId="30" fillId="0" borderId="0" xfId="2" applyFont="1"/>
    <xf numFmtId="6" fontId="18" fillId="0" borderId="1" xfId="4" applyNumberFormat="1" applyFont="1" applyFill="1" applyBorder="1" applyAlignment="1">
      <alignment horizontal="center" vertical="center"/>
    </xf>
    <xf numFmtId="6" fontId="17" fillId="0" borderId="20" xfId="3" applyNumberFormat="1" applyFont="1" applyBorder="1" applyAlignment="1">
      <alignment horizontal="center" vertical="center" wrapText="1"/>
    </xf>
    <xf numFmtId="0" fontId="9" fillId="0" borderId="20" xfId="2" applyFont="1" applyBorder="1" applyAlignment="1">
      <alignment horizontal="center" vertical="center"/>
    </xf>
    <xf numFmtId="10" fontId="19" fillId="0" borderId="4" xfId="5" applyNumberFormat="1" applyFont="1" applyFill="1" applyBorder="1" applyAlignment="1">
      <alignment vertical="center" wrapText="1"/>
    </xf>
    <xf numFmtId="10" fontId="19" fillId="0" borderId="23" xfId="5" applyNumberFormat="1" applyFont="1" applyFill="1" applyBorder="1" applyAlignment="1">
      <alignment vertical="center" wrapText="1"/>
    </xf>
    <xf numFmtId="166" fontId="18" fillId="0" borderId="1" xfId="3" applyNumberFormat="1" applyFont="1" applyBorder="1" applyAlignment="1">
      <alignment horizontal="center" vertical="center" shrinkToFit="1"/>
    </xf>
    <xf numFmtId="6" fontId="3" fillId="0" borderId="19" xfId="3" applyNumberFormat="1" applyFont="1" applyBorder="1" applyAlignment="1">
      <alignment horizontal="center" vertical="center" wrapText="1"/>
    </xf>
    <xf numFmtId="0" fontId="31" fillId="0" borderId="0" xfId="2" applyFont="1"/>
    <xf numFmtId="168" fontId="3" fillId="0" borderId="4" xfId="4" applyNumberFormat="1" applyFont="1" applyFill="1" applyBorder="1" applyAlignment="1">
      <alignment horizontal="center" vertical="center"/>
    </xf>
    <xf numFmtId="171" fontId="3" fillId="0" borderId="1" xfId="4" applyNumberFormat="1" applyFont="1" applyFill="1" applyBorder="1" applyAlignment="1">
      <alignment horizontal="center" vertical="center"/>
    </xf>
    <xf numFmtId="164" fontId="4" fillId="0" borderId="22" xfId="4" applyNumberFormat="1" applyFont="1" applyBorder="1" applyAlignment="1">
      <alignment horizontal="center" vertical="center"/>
    </xf>
    <xf numFmtId="164" fontId="9" fillId="0" borderId="4" xfId="4" applyNumberFormat="1" applyFont="1" applyFill="1" applyBorder="1" applyAlignment="1">
      <alignment horizontal="center"/>
    </xf>
    <xf numFmtId="0" fontId="22" fillId="2" borderId="19" xfId="3" applyFont="1" applyFill="1" applyBorder="1" applyAlignment="1">
      <alignment horizontal="center" vertical="center" wrapText="1"/>
    </xf>
    <xf numFmtId="0" fontId="22" fillId="2" borderId="20" xfId="3" applyFont="1" applyFill="1" applyBorder="1" applyAlignment="1">
      <alignment horizontal="center" vertical="center" wrapText="1"/>
    </xf>
    <xf numFmtId="0" fontId="22" fillId="2" borderId="4" xfId="3" applyFont="1" applyFill="1" applyBorder="1" applyAlignment="1">
      <alignment horizontal="center" vertical="center" wrapText="1"/>
    </xf>
    <xf numFmtId="0" fontId="22" fillId="2" borderId="1" xfId="3" applyFont="1" applyFill="1" applyBorder="1" applyAlignment="1">
      <alignment horizontal="center" vertical="center" wrapText="1"/>
    </xf>
    <xf numFmtId="0" fontId="23" fillId="2" borderId="20" xfId="2" applyFont="1" applyFill="1" applyBorder="1" applyAlignment="1">
      <alignment horizontal="center" vertical="center" wrapText="1"/>
    </xf>
    <xf numFmtId="0" fontId="23" fillId="2" borderId="21" xfId="2" applyFont="1" applyFill="1" applyBorder="1" applyAlignment="1">
      <alignment horizontal="center" vertical="center" wrapText="1"/>
    </xf>
    <xf numFmtId="0" fontId="23" fillId="2" borderId="1" xfId="2" applyFont="1" applyFill="1" applyBorder="1" applyAlignment="1">
      <alignment horizontal="center" vertical="center" wrapText="1"/>
    </xf>
    <xf numFmtId="0" fontId="23" fillId="2" borderId="22" xfId="2" applyFont="1" applyFill="1" applyBorder="1" applyAlignment="1">
      <alignment horizontal="center" vertical="center" wrapText="1"/>
    </xf>
    <xf numFmtId="0" fontId="23" fillId="2" borderId="29" xfId="2" applyFont="1" applyFill="1" applyBorder="1" applyAlignment="1">
      <alignment horizontal="center" vertical="center" wrapText="1"/>
    </xf>
    <xf numFmtId="0" fontId="23" fillId="2" borderId="33" xfId="2" applyFont="1" applyFill="1" applyBorder="1" applyAlignment="1">
      <alignment horizontal="center" vertical="center" wrapText="1"/>
    </xf>
    <xf numFmtId="0" fontId="22" fillId="2" borderId="13" xfId="3" applyFont="1" applyFill="1" applyBorder="1" applyAlignment="1">
      <alignment horizontal="center" vertical="center" wrapText="1"/>
    </xf>
    <xf numFmtId="0" fontId="22" fillId="2" borderId="2" xfId="3" applyFont="1" applyFill="1" applyBorder="1" applyAlignment="1">
      <alignment horizontal="center" vertical="center" wrapText="1"/>
    </xf>
    <xf numFmtId="0" fontId="22" fillId="2" borderId="14" xfId="3" applyFont="1" applyFill="1" applyBorder="1" applyAlignment="1">
      <alignment horizontal="center" vertical="center" wrapText="1"/>
    </xf>
    <xf numFmtId="0" fontId="22" fillId="2" borderId="0" xfId="3" applyFont="1" applyFill="1" applyAlignment="1">
      <alignment horizontal="center" vertical="center" wrapText="1"/>
    </xf>
    <xf numFmtId="0" fontId="23" fillId="2" borderId="2" xfId="2" applyFont="1" applyFill="1" applyBorder="1" applyAlignment="1">
      <alignment horizontal="center" vertical="center" wrapText="1"/>
    </xf>
    <xf numFmtId="0" fontId="23" fillId="2" borderId="27" xfId="2" applyFont="1" applyFill="1" applyBorder="1" applyAlignment="1">
      <alignment horizontal="center" vertical="center" wrapText="1"/>
    </xf>
    <xf numFmtId="0" fontId="23" fillId="2" borderId="0" xfId="2" applyFont="1" applyFill="1" applyAlignment="1">
      <alignment horizontal="center" vertical="center" wrapText="1"/>
    </xf>
    <xf numFmtId="0" fontId="23" fillId="2" borderId="28" xfId="2" applyFont="1" applyFill="1" applyBorder="1" applyAlignment="1">
      <alignment horizontal="center" vertical="center" wrapText="1"/>
    </xf>
    <xf numFmtId="0" fontId="26" fillId="2" borderId="9" xfId="3" applyFont="1" applyFill="1" applyBorder="1" applyAlignment="1">
      <alignment horizontal="center" vertical="center" wrapText="1"/>
    </xf>
    <xf numFmtId="0" fontId="26" fillId="2" borderId="8" xfId="3" applyFont="1" applyFill="1" applyBorder="1" applyAlignment="1">
      <alignment horizontal="center" vertical="center" wrapText="1"/>
    </xf>
    <xf numFmtId="0" fontId="26" fillId="2" borderId="7" xfId="3" applyFont="1" applyFill="1" applyBorder="1" applyAlignment="1">
      <alignment horizontal="center" vertical="center" wrapText="1"/>
    </xf>
    <xf numFmtId="10" fontId="19" fillId="0" borderId="4" xfId="5" applyNumberFormat="1" applyFont="1" applyFill="1" applyBorder="1" applyAlignment="1">
      <alignment horizontal="center" vertical="center" wrapText="1"/>
    </xf>
    <xf numFmtId="10" fontId="19" fillId="0" borderId="23" xfId="5" applyNumberFormat="1" applyFont="1" applyFill="1" applyBorder="1" applyAlignment="1">
      <alignment horizontal="center" vertical="center" wrapText="1"/>
    </xf>
    <xf numFmtId="167" fontId="29" fillId="2" borderId="10" xfId="3" applyNumberFormat="1" applyFont="1" applyFill="1" applyBorder="1" applyAlignment="1">
      <alignment horizontal="center" vertical="center"/>
    </xf>
    <xf numFmtId="167" fontId="29" fillId="2" borderId="11" xfId="3" applyNumberFormat="1" applyFont="1" applyFill="1" applyBorder="1" applyAlignment="1">
      <alignment horizontal="center" vertical="center"/>
    </xf>
    <xf numFmtId="167" fontId="27" fillId="2" borderId="10" xfId="3" applyNumberFormat="1" applyFont="1" applyFill="1" applyBorder="1" applyAlignment="1">
      <alignment horizontal="center" vertical="center"/>
    </xf>
    <xf numFmtId="167" fontId="27" fillId="2" borderId="11" xfId="3" applyNumberFormat="1" applyFont="1" applyFill="1" applyBorder="1" applyAlignment="1">
      <alignment horizontal="center" vertical="center"/>
    </xf>
    <xf numFmtId="167" fontId="27" fillId="2" borderId="12" xfId="3" applyNumberFormat="1" applyFont="1" applyFill="1" applyBorder="1" applyAlignment="1">
      <alignment horizontal="center" vertical="center"/>
    </xf>
    <xf numFmtId="0" fontId="24" fillId="6" borderId="20" xfId="2" applyFont="1" applyFill="1" applyBorder="1" applyAlignment="1">
      <alignment horizontal="center" vertical="center" wrapText="1"/>
    </xf>
    <xf numFmtId="0" fontId="24" fillId="6" borderId="21" xfId="2" applyFont="1" applyFill="1" applyBorder="1" applyAlignment="1">
      <alignment horizontal="center" vertical="center" wrapText="1"/>
    </xf>
    <xf numFmtId="0" fontId="24" fillId="6" borderId="1" xfId="2" applyFont="1" applyFill="1" applyBorder="1" applyAlignment="1">
      <alignment horizontal="center" vertical="center" wrapText="1"/>
    </xf>
    <xf numFmtId="0" fontId="24" fillId="6" borderId="22" xfId="2" applyFont="1" applyFill="1" applyBorder="1" applyAlignment="1">
      <alignment horizontal="center" vertical="center" wrapText="1"/>
    </xf>
    <xf numFmtId="0" fontId="20" fillId="3" borderId="20" xfId="2" applyFont="1" applyFill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center" vertical="center" wrapText="1"/>
    </xf>
    <xf numFmtId="0" fontId="12" fillId="3" borderId="20" xfId="2" applyFont="1" applyFill="1" applyBorder="1" applyAlignment="1">
      <alignment horizontal="center" vertical="center" wrapText="1"/>
    </xf>
    <xf numFmtId="0" fontId="12" fillId="3" borderId="1" xfId="2" applyFont="1" applyFill="1" applyBorder="1" applyAlignment="1">
      <alignment horizontal="center" vertical="center" wrapText="1"/>
    </xf>
    <xf numFmtId="0" fontId="1" fillId="0" borderId="0" xfId="2" applyFont="1"/>
    <xf numFmtId="44" fontId="1" fillId="6" borderId="0" xfId="7" applyFont="1" applyFill="1" applyAlignment="1">
      <alignment horizontal="center" vertical="center"/>
    </xf>
    <xf numFmtId="0" fontId="1" fillId="3" borderId="4" xfId="2" applyFont="1" applyFill="1" applyBorder="1"/>
    <xf numFmtId="0" fontId="1" fillId="3" borderId="29" xfId="2" applyFont="1" applyFill="1" applyBorder="1"/>
    <xf numFmtId="0" fontId="1" fillId="3" borderId="33" xfId="2" applyFont="1" applyFill="1" applyBorder="1"/>
    <xf numFmtId="168" fontId="1" fillId="0" borderId="4" xfId="4" applyNumberFormat="1" applyFont="1" applyFill="1" applyBorder="1" applyAlignment="1">
      <alignment horizontal="center" vertical="center"/>
    </xf>
    <xf numFmtId="171" fontId="1" fillId="0" borderId="1" xfId="4" applyNumberFormat="1" applyFont="1" applyFill="1" applyBorder="1" applyAlignment="1">
      <alignment horizontal="center" vertical="center"/>
    </xf>
    <xf numFmtId="164" fontId="1" fillId="0" borderId="22" xfId="4" applyNumberFormat="1" applyFont="1" applyFill="1" applyBorder="1" applyAlignment="1">
      <alignment horizontal="center"/>
    </xf>
    <xf numFmtId="0" fontId="1" fillId="0" borderId="4" xfId="2" applyFont="1" applyBorder="1"/>
    <xf numFmtId="44" fontId="1" fillId="0" borderId="22" xfId="4" applyFont="1" applyBorder="1" applyAlignment="1">
      <alignment horizontal="center"/>
    </xf>
    <xf numFmtId="44" fontId="1" fillId="0" borderId="22" xfId="2" applyNumberFormat="1" applyFont="1" applyBorder="1"/>
    <xf numFmtId="0" fontId="1" fillId="0" borderId="14" xfId="2" applyFont="1" applyBorder="1"/>
    <xf numFmtId="0" fontId="1" fillId="0" borderId="32" xfId="2" applyFont="1" applyBorder="1"/>
    <xf numFmtId="9" fontId="1" fillId="0" borderId="25" xfId="1" applyFont="1" applyBorder="1" applyAlignment="1">
      <alignment horizontal="center" vertical="center"/>
    </xf>
    <xf numFmtId="44" fontId="1" fillId="0" borderId="3" xfId="4" applyFont="1" applyBorder="1" applyAlignment="1">
      <alignment horizontal="center"/>
    </xf>
    <xf numFmtId="0" fontId="1" fillId="0" borderId="4" xfId="2" applyFont="1" applyBorder="1" applyAlignment="1">
      <alignment horizontal="center"/>
    </xf>
    <xf numFmtId="0" fontId="1" fillId="0" borderId="23" xfId="2" applyFont="1" applyBorder="1" applyAlignment="1">
      <alignment horizontal="center"/>
    </xf>
    <xf numFmtId="0" fontId="1" fillId="0" borderId="2" xfId="2" applyFont="1" applyBorder="1"/>
    <xf numFmtId="0" fontId="1" fillId="0" borderId="27" xfId="2" applyFont="1" applyBorder="1"/>
    <xf numFmtId="0" fontId="1" fillId="0" borderId="28" xfId="2" applyFont="1" applyBorder="1"/>
    <xf numFmtId="172" fontId="3" fillId="3" borderId="1" xfId="6" applyNumberFormat="1" applyFont="1" applyFill="1" applyBorder="1" applyAlignment="1">
      <alignment horizontal="center" vertical="center"/>
    </xf>
    <xf numFmtId="164" fontId="32" fillId="0" borderId="1" xfId="4" applyNumberFormat="1" applyFont="1" applyBorder="1" applyAlignment="1">
      <alignment horizontal="center" vertical="center"/>
    </xf>
    <xf numFmtId="164" fontId="4" fillId="0" borderId="22" xfId="4" applyNumberFormat="1" applyFont="1" applyFill="1" applyBorder="1" applyAlignment="1">
      <alignment horizontal="center" vertical="center"/>
    </xf>
    <xf numFmtId="166" fontId="33" fillId="2" borderId="4" xfId="3" applyNumberFormat="1" applyFont="1" applyFill="1" applyBorder="1" applyAlignment="1">
      <alignment vertical="center"/>
    </xf>
    <xf numFmtId="0" fontId="4" fillId="0" borderId="1" xfId="2" applyFont="1" applyBorder="1" applyAlignment="1">
      <alignment horizontal="center"/>
    </xf>
    <xf numFmtId="44" fontId="16" fillId="0" borderId="22" xfId="4" applyFont="1" applyBorder="1" applyAlignment="1">
      <alignment horizontal="center"/>
    </xf>
    <xf numFmtId="44" fontId="16" fillId="0" borderId="22" xfId="2" applyNumberFormat="1" applyFont="1" applyBorder="1"/>
    <xf numFmtId="0" fontId="16" fillId="0" borderId="1" xfId="2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5" fillId="0" borderId="14" xfId="2" applyFont="1" applyBorder="1" applyAlignment="1">
      <alignment horizontal="center"/>
    </xf>
    <xf numFmtId="0" fontId="5" fillId="0" borderId="0" xfId="2" applyFont="1" applyAlignment="1">
      <alignment horizontal="center"/>
    </xf>
    <xf numFmtId="170" fontId="5" fillId="0" borderId="0" xfId="1" applyNumberFormat="1" applyFont="1" applyAlignment="1">
      <alignment horizontal="center"/>
    </xf>
    <xf numFmtId="0" fontId="34" fillId="0" borderId="1" xfId="2" applyFont="1" applyBorder="1" applyAlignment="1">
      <alignment horizontal="center"/>
    </xf>
    <xf numFmtId="170" fontId="5" fillId="0" borderId="1" xfId="1" applyNumberFormat="1" applyFont="1" applyBorder="1" applyAlignment="1">
      <alignment horizontal="center"/>
    </xf>
    <xf numFmtId="44" fontId="5" fillId="0" borderId="1" xfId="7" applyFont="1" applyBorder="1" applyAlignment="1">
      <alignment horizontal="center"/>
    </xf>
    <xf numFmtId="0" fontId="34" fillId="0" borderId="16" xfId="2" applyFont="1" applyBorder="1" applyAlignment="1">
      <alignment horizontal="center"/>
    </xf>
    <xf numFmtId="0" fontId="1" fillId="0" borderId="0" xfId="2" applyFont="1" applyBorder="1"/>
    <xf numFmtId="0" fontId="1" fillId="0" borderId="18" xfId="2" applyFont="1" applyBorder="1"/>
    <xf numFmtId="0" fontId="28" fillId="2" borderId="19" xfId="2" applyFont="1" applyFill="1" applyBorder="1" applyAlignment="1">
      <alignment vertical="center" wrapText="1"/>
    </xf>
    <xf numFmtId="0" fontId="28" fillId="2" borderId="20" xfId="2" applyFont="1" applyFill="1" applyBorder="1" applyAlignment="1">
      <alignment vertical="center" wrapText="1"/>
    </xf>
    <xf numFmtId="0" fontId="28" fillId="2" borderId="4" xfId="2" applyFont="1" applyFill="1" applyBorder="1" applyAlignment="1">
      <alignment vertical="center" wrapText="1"/>
    </xf>
    <xf numFmtId="0" fontId="28" fillId="2" borderId="1" xfId="2" applyFont="1" applyFill="1" applyBorder="1" applyAlignment="1">
      <alignment vertical="center" wrapText="1"/>
    </xf>
    <xf numFmtId="164" fontId="16" fillId="0" borderId="22" xfId="4" applyNumberFormat="1" applyFont="1" applyFill="1" applyBorder="1" applyAlignment="1">
      <alignment horizontal="center"/>
    </xf>
    <xf numFmtId="0" fontId="35" fillId="2" borderId="35" xfId="2" applyFont="1" applyFill="1" applyBorder="1" applyAlignment="1">
      <alignment horizontal="center" vertical="center" wrapText="1"/>
    </xf>
    <xf numFmtId="0" fontId="35" fillId="2" borderId="2" xfId="2" applyFont="1" applyFill="1" applyBorder="1" applyAlignment="1">
      <alignment horizontal="center" vertical="center" wrapText="1"/>
    </xf>
    <xf numFmtId="0" fontId="35" fillId="2" borderId="5" xfId="2" applyFont="1" applyFill="1" applyBorder="1" applyAlignment="1">
      <alignment horizontal="center" vertical="center" wrapText="1"/>
    </xf>
    <xf numFmtId="0" fontId="35" fillId="2" borderId="36" xfId="2" applyFont="1" applyFill="1" applyBorder="1" applyAlignment="1">
      <alignment horizontal="center" vertical="center" wrapText="1"/>
    </xf>
    <xf numFmtId="0" fontId="35" fillId="2" borderId="37" xfId="2" applyFont="1" applyFill="1" applyBorder="1" applyAlignment="1">
      <alignment horizontal="center" vertical="center" wrapText="1"/>
    </xf>
    <xf numFmtId="168" fontId="1" fillId="0" borderId="34" xfId="4" applyNumberFormat="1" applyFont="1" applyFill="1" applyBorder="1" applyAlignment="1">
      <alignment horizontal="center" vertical="center"/>
    </xf>
    <xf numFmtId="0" fontId="14" fillId="7" borderId="7" xfId="2" applyFont="1" applyFill="1" applyBorder="1" applyAlignment="1">
      <alignment horizontal="right" vertical="center"/>
    </xf>
    <xf numFmtId="0" fontId="35" fillId="2" borderId="38" xfId="2" applyFont="1" applyFill="1" applyBorder="1" applyAlignment="1">
      <alignment horizontal="center" vertical="center" wrapText="1"/>
    </xf>
    <xf numFmtId="0" fontId="12" fillId="3" borderId="16" xfId="2" applyFont="1" applyFill="1" applyBorder="1" applyAlignment="1">
      <alignment horizontal="center" vertical="center" wrapText="1"/>
    </xf>
    <xf numFmtId="0" fontId="1" fillId="3" borderId="1" xfId="2" applyFont="1" applyFill="1" applyBorder="1" applyAlignment="1">
      <alignment horizontal="right" vertical="center"/>
    </xf>
    <xf numFmtId="0" fontId="1" fillId="8" borderId="1" xfId="2" applyFont="1" applyFill="1" applyBorder="1" applyAlignment="1">
      <alignment horizontal="center" vertical="center"/>
    </xf>
    <xf numFmtId="2" fontId="17" fillId="8" borderId="1" xfId="2" applyNumberFormat="1" applyFont="1" applyFill="1" applyBorder="1" applyAlignment="1">
      <alignment horizontal="center" vertical="center"/>
    </xf>
  </cellXfs>
  <cellStyles count="8">
    <cellStyle name="Comma" xfId="6" builtinId="3"/>
    <cellStyle name="Currency" xfId="7" builtinId="4"/>
    <cellStyle name="Currency 2" xfId="4" xr:uid="{EF1C0964-062C-4458-AE4A-A2E3BF537EDD}"/>
    <cellStyle name="Normal" xfId="0" builtinId="0"/>
    <cellStyle name="Normal 2" xfId="2" xr:uid="{2A7519B6-5BEF-4214-A5D9-588719E047D9}"/>
    <cellStyle name="Normal 2 2" xfId="3" xr:uid="{C7059157-0F1F-4617-B107-D2C0188EF584}"/>
    <cellStyle name="Percent" xfId="1" builtinId="5"/>
    <cellStyle name="Percent 2" xfId="5" xr:uid="{6AE0BCB9-EE63-488D-967A-11ECB95F5540}"/>
  </cellStyles>
  <dxfs count="87"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b/>
        <i val="0"/>
        <color rgb="FFC00000"/>
      </font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b/>
        <i val="0"/>
        <color rgb="FFC00000"/>
      </font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ont>
        <b/>
        <i val="0"/>
        <color rgb="FFC00000"/>
      </font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ont>
        <b/>
        <i val="0"/>
        <color rgb="FFC00000"/>
      </font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b/>
        <i val="0"/>
        <color rgb="FFC00000"/>
      </font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ont>
        <b/>
        <i val="0"/>
        <color rgb="FFC00000"/>
      </font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ont>
        <b/>
        <i val="0"/>
        <color rgb="FFC00000"/>
      </font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FFC1C1"/>
      <color rgb="FFFF9999"/>
      <color rgb="FF0033CC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105834</xdr:colOff>
      <xdr:row>160</xdr:row>
      <xdr:rowOff>10584</xdr:rowOff>
    </xdr:from>
    <xdr:ext cx="1566333" cy="571501"/>
    <xdr:pic>
      <xdr:nvPicPr>
        <xdr:cNvPr id="3" name="Picture 2">
          <a:extLst>
            <a:ext uri="{FF2B5EF4-FFF2-40B4-BE49-F238E27FC236}">
              <a16:creationId xmlns:a16="http://schemas.microsoft.com/office/drawing/2014/main" id="{FF785C3B-4CE3-40F1-ADAA-7577AB1EA7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1167" y="22203834"/>
          <a:ext cx="1566333" cy="571501"/>
        </a:xfrm>
        <a:prstGeom prst="rect">
          <a:avLst/>
        </a:prstGeom>
      </xdr:spPr>
    </xdr:pic>
    <xdr:clientData/>
  </xdr:oneCellAnchor>
  <xdr:oneCellAnchor>
    <xdr:from>
      <xdr:col>17</xdr:col>
      <xdr:colOff>95250</xdr:colOff>
      <xdr:row>118</xdr:row>
      <xdr:rowOff>0</xdr:rowOff>
    </xdr:from>
    <xdr:ext cx="1566333" cy="571501"/>
    <xdr:pic>
      <xdr:nvPicPr>
        <xdr:cNvPr id="5" name="Picture 4">
          <a:extLst>
            <a:ext uri="{FF2B5EF4-FFF2-40B4-BE49-F238E27FC236}">
              <a16:creationId xmlns:a16="http://schemas.microsoft.com/office/drawing/2014/main" id="{4D22D452-B9F3-4416-99B8-4499F5907A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0583" y="11758083"/>
          <a:ext cx="1566333" cy="571501"/>
        </a:xfrm>
        <a:prstGeom prst="rect">
          <a:avLst/>
        </a:prstGeom>
      </xdr:spPr>
    </xdr:pic>
    <xdr:clientData/>
  </xdr:oneCellAnchor>
  <xdr:oneCellAnchor>
    <xdr:from>
      <xdr:col>17</xdr:col>
      <xdr:colOff>296333</xdr:colOff>
      <xdr:row>2</xdr:row>
      <xdr:rowOff>42334</xdr:rowOff>
    </xdr:from>
    <xdr:ext cx="1555750" cy="571501"/>
    <xdr:pic>
      <xdr:nvPicPr>
        <xdr:cNvPr id="6" name="Picture 5">
          <a:extLst>
            <a:ext uri="{FF2B5EF4-FFF2-40B4-BE49-F238E27FC236}">
              <a16:creationId xmlns:a16="http://schemas.microsoft.com/office/drawing/2014/main" id="{A8A9D86C-F7CA-4BE5-9359-BA2455A9C9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68416" y="730251"/>
          <a:ext cx="1555750" cy="571501"/>
        </a:xfrm>
        <a:prstGeom prst="rect">
          <a:avLst/>
        </a:prstGeom>
      </xdr:spPr>
    </xdr:pic>
    <xdr:clientData/>
  </xdr:oneCellAnchor>
  <xdr:oneCellAnchor>
    <xdr:from>
      <xdr:col>1</xdr:col>
      <xdr:colOff>143860</xdr:colOff>
      <xdr:row>2</xdr:row>
      <xdr:rowOff>42333</xdr:rowOff>
    </xdr:from>
    <xdr:ext cx="1983391" cy="582083"/>
    <xdr:pic>
      <xdr:nvPicPr>
        <xdr:cNvPr id="2" name="Picture 1">
          <a:extLst>
            <a:ext uri="{FF2B5EF4-FFF2-40B4-BE49-F238E27FC236}">
              <a16:creationId xmlns:a16="http://schemas.microsoft.com/office/drawing/2014/main" id="{9355D99E-8FC5-4D93-9900-918222E4E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693" y="730250"/>
          <a:ext cx="1983391" cy="58208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63500</xdr:colOff>
      <xdr:row>2</xdr:row>
      <xdr:rowOff>95250</xdr:rowOff>
    </xdr:from>
    <xdr:ext cx="1674515" cy="508000"/>
    <xdr:pic>
      <xdr:nvPicPr>
        <xdr:cNvPr id="2" name="Picture 1">
          <a:extLst>
            <a:ext uri="{FF2B5EF4-FFF2-40B4-BE49-F238E27FC236}">
              <a16:creationId xmlns:a16="http://schemas.microsoft.com/office/drawing/2014/main" id="{7A89C3C7-92C1-4E1E-A159-C32325876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8833" y="783167"/>
          <a:ext cx="1674515" cy="50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E2D07-FFCE-4BAA-8699-1D56F3AD737D}">
  <sheetPr>
    <tabColor rgb="FF0033CC"/>
    <pageSetUpPr fitToPage="1"/>
  </sheetPr>
  <dimension ref="B1:AI193"/>
  <sheetViews>
    <sheetView showGridLines="0" zoomScale="90" zoomScaleNormal="90" workbookViewId="0">
      <selection activeCell="AH4" sqref="AH4"/>
    </sheetView>
  </sheetViews>
  <sheetFormatPr defaultRowHeight="17.25" x14ac:dyDescent="0.3"/>
  <cols>
    <col min="1" max="1" width="9.140625" style="152"/>
    <col min="2" max="2" width="8.5703125" style="152" customWidth="1"/>
    <col min="3" max="3" width="11.5703125" style="152" customWidth="1"/>
    <col min="4" max="4" width="4.5703125" style="152" customWidth="1"/>
    <col min="5" max="5" width="4.85546875" style="152" customWidth="1"/>
    <col min="6" max="6" width="16.5703125" style="152" customWidth="1"/>
    <col min="7" max="7" width="8.28515625" style="152" customWidth="1"/>
    <col min="8" max="9" width="6.85546875" style="152" customWidth="1"/>
    <col min="10" max="10" width="6.28515625" style="152" customWidth="1"/>
    <col min="11" max="11" width="6.85546875" style="152" customWidth="1"/>
    <col min="12" max="12" width="9.5703125" style="18" customWidth="1"/>
    <col min="13" max="13" width="7.5703125" style="18" customWidth="1"/>
    <col min="14" max="14" width="7.140625" style="3" customWidth="1"/>
    <col min="15" max="15" width="8.85546875" style="152" customWidth="1"/>
    <col min="16" max="17" width="9.140625" style="152"/>
    <col min="18" max="18" width="8.5703125" style="152" customWidth="1"/>
    <col min="19" max="19" width="14" style="152" customWidth="1"/>
    <col min="20" max="21" width="5.42578125" style="152" customWidth="1"/>
    <col min="22" max="22" width="15.5703125" style="152" customWidth="1"/>
    <col min="23" max="23" width="8.42578125" style="152" customWidth="1"/>
    <col min="24" max="24" width="7.140625" style="152" customWidth="1"/>
    <col min="25" max="25" width="7.42578125" style="152" customWidth="1"/>
    <col min="26" max="26" width="6.28515625" style="152" customWidth="1"/>
    <col min="27" max="27" width="6.140625" style="152" customWidth="1"/>
    <col min="28" max="28" width="10.42578125" style="18" customWidth="1"/>
    <col min="29" max="29" width="7.28515625" style="3" customWidth="1"/>
    <col min="30" max="30" width="11.28515625" style="152" customWidth="1"/>
    <col min="31" max="31" width="10.85546875" style="152" customWidth="1"/>
    <col min="32" max="32" width="10.42578125" style="152" customWidth="1"/>
    <col min="33" max="33" width="9.140625" style="152"/>
    <col min="34" max="34" width="17.140625" style="152" customWidth="1"/>
    <col min="35" max="35" width="15.28515625" style="152" customWidth="1"/>
    <col min="36" max="37" width="9.140625" style="152"/>
    <col min="38" max="38" width="22" style="152" customWidth="1"/>
    <col min="39" max="39" width="18.140625" style="152" customWidth="1"/>
    <col min="40" max="40" width="9.140625" style="152"/>
    <col min="41" max="41" width="14.28515625" style="152" customWidth="1"/>
    <col min="42" max="16384" width="9.140625" style="152"/>
  </cols>
  <sheetData>
    <row r="1" spans="2:35" ht="55.5" customHeight="1" thickBot="1" x14ac:dyDescent="0.75">
      <c r="B1" s="103" t="s">
        <v>107</v>
      </c>
      <c r="C1" s="103"/>
      <c r="D1" s="103"/>
      <c r="L1" s="152"/>
      <c r="M1" s="152"/>
      <c r="N1" s="152"/>
      <c r="R1" s="111" t="s">
        <v>104</v>
      </c>
      <c r="AA1" s="204" t="s">
        <v>161</v>
      </c>
      <c r="AB1" s="172">
        <v>10000</v>
      </c>
      <c r="AC1" s="201">
        <v>4</v>
      </c>
      <c r="AD1" s="93" t="s">
        <v>47</v>
      </c>
      <c r="AE1" s="25"/>
    </row>
    <row r="2" spans="2:35" ht="19.5" thickBot="1" x14ac:dyDescent="0.35">
      <c r="B2" s="2"/>
      <c r="R2" s="2"/>
      <c r="AA2" s="205" t="s">
        <v>160</v>
      </c>
      <c r="AB2" s="206">
        <v>1.6</v>
      </c>
      <c r="AE2" s="200">
        <f>AB1*1%</f>
        <v>100</v>
      </c>
    </row>
    <row r="3" spans="2:35" ht="28.5" customHeight="1" x14ac:dyDescent="0.25">
      <c r="B3" s="116"/>
      <c r="C3" s="117"/>
      <c r="D3" s="120" t="s">
        <v>102</v>
      </c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1"/>
      <c r="R3" s="126"/>
      <c r="S3" s="127"/>
      <c r="T3" s="130" t="s">
        <v>102</v>
      </c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1"/>
    </row>
    <row r="4" spans="2:35" ht="21.75" customHeight="1" x14ac:dyDescent="0.25">
      <c r="B4" s="118"/>
      <c r="C4" s="119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3"/>
      <c r="R4" s="128"/>
      <c r="S4" s="129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3"/>
    </row>
    <row r="5" spans="2:35" ht="5.25" customHeight="1" thickBot="1" x14ac:dyDescent="0.3">
      <c r="B5" s="98"/>
      <c r="C5" s="94"/>
      <c r="D5" s="122"/>
      <c r="E5" s="122"/>
      <c r="F5" s="122"/>
      <c r="G5" s="122"/>
      <c r="H5" s="122"/>
      <c r="I5" s="122"/>
      <c r="J5" s="122"/>
      <c r="K5" s="122"/>
      <c r="L5" s="124"/>
      <c r="M5" s="124"/>
      <c r="N5" s="124"/>
      <c r="O5" s="125"/>
      <c r="R5" s="69"/>
      <c r="S5" s="70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3"/>
    </row>
    <row r="6" spans="2:35" ht="54.75" customHeight="1" x14ac:dyDescent="0.5">
      <c r="B6" s="36" t="s">
        <v>4</v>
      </c>
      <c r="C6" s="37" t="s">
        <v>5</v>
      </c>
      <c r="D6" s="37" t="s">
        <v>6</v>
      </c>
      <c r="E6" s="37" t="s">
        <v>7</v>
      </c>
      <c r="F6" s="37" t="s">
        <v>8</v>
      </c>
      <c r="G6" s="38" t="s">
        <v>9</v>
      </c>
      <c r="H6" s="39" t="s">
        <v>92</v>
      </c>
      <c r="I6" s="40" t="s">
        <v>10</v>
      </c>
      <c r="J6" s="38" t="s">
        <v>20</v>
      </c>
      <c r="K6" s="41" t="s">
        <v>21</v>
      </c>
      <c r="L6" s="110" t="s">
        <v>106</v>
      </c>
      <c r="M6" s="105" t="s">
        <v>105</v>
      </c>
      <c r="N6" s="106" t="s">
        <v>12</v>
      </c>
      <c r="O6" s="27" t="s">
        <v>2</v>
      </c>
      <c r="R6" s="36" t="s">
        <v>4</v>
      </c>
      <c r="S6" s="37" t="s">
        <v>5</v>
      </c>
      <c r="T6" s="37" t="s">
        <v>6</v>
      </c>
      <c r="U6" s="37" t="s">
        <v>7</v>
      </c>
      <c r="V6" s="37" t="s">
        <v>8</v>
      </c>
      <c r="W6" s="38" t="s">
        <v>9</v>
      </c>
      <c r="X6" s="39" t="s">
        <v>92</v>
      </c>
      <c r="Y6" s="41" t="s">
        <v>10</v>
      </c>
      <c r="Z6" s="38" t="s">
        <v>20</v>
      </c>
      <c r="AA6" s="41" t="s">
        <v>21</v>
      </c>
      <c r="AB6" s="42" t="s">
        <v>3</v>
      </c>
      <c r="AC6" s="6" t="s">
        <v>12</v>
      </c>
      <c r="AD6" s="20" t="s">
        <v>2</v>
      </c>
      <c r="AE6" s="43" t="s">
        <v>159</v>
      </c>
      <c r="AF6" s="44" t="s">
        <v>46</v>
      </c>
      <c r="AG6" s="1"/>
    </row>
    <row r="7" spans="2:35" ht="24" customHeight="1" x14ac:dyDescent="0.3">
      <c r="B7" s="74">
        <v>0.54861111111111116</v>
      </c>
      <c r="C7" s="75" t="s">
        <v>22</v>
      </c>
      <c r="D7" s="76">
        <v>2</v>
      </c>
      <c r="E7" s="76">
        <v>1</v>
      </c>
      <c r="F7" s="76" t="s">
        <v>138</v>
      </c>
      <c r="G7" s="48" t="s">
        <v>60</v>
      </c>
      <c r="H7" s="104">
        <v>10</v>
      </c>
      <c r="I7" s="104">
        <v>10</v>
      </c>
      <c r="J7" s="51">
        <v>4.4000000000000004</v>
      </c>
      <c r="K7" s="52">
        <f t="shared" ref="K7:K25" si="0">IF(J7="","",100/J7/100)</f>
        <v>0.22727272727272727</v>
      </c>
      <c r="L7" s="64">
        <f>IF(I7="","",(I7*($AB$1/1000)/$AC$1)*$AB$2)</f>
        <v>40</v>
      </c>
      <c r="M7" s="95"/>
      <c r="N7" s="54"/>
      <c r="O7" s="100"/>
      <c r="R7" s="74">
        <v>0.54861111111111116</v>
      </c>
      <c r="S7" s="75" t="s">
        <v>22</v>
      </c>
      <c r="T7" s="76">
        <v>2</v>
      </c>
      <c r="U7" s="76">
        <v>1</v>
      </c>
      <c r="V7" s="76" t="s">
        <v>138</v>
      </c>
      <c r="W7" s="48" t="s">
        <v>60</v>
      </c>
      <c r="X7" s="104">
        <v>10</v>
      </c>
      <c r="Y7" s="104">
        <v>10</v>
      </c>
      <c r="Z7" s="51">
        <v>4.4000000000000004</v>
      </c>
      <c r="AA7" s="52">
        <f t="shared" ref="AA7:AA13" si="1">IF(Z7="","",100/Z7/100)</f>
        <v>0.22727272727272727</v>
      </c>
      <c r="AB7" s="64">
        <f>IF(Y7="","",(Y7*($AB$1/1000)/$AC$1)*$AB$2)</f>
        <v>40</v>
      </c>
      <c r="AC7" s="54"/>
      <c r="AD7" s="12">
        <f t="shared" ref="AD7:AD25" si="2">IF(AB7="","",AC7*AB7)</f>
        <v>0</v>
      </c>
      <c r="AE7" s="56">
        <f>IF(AB7="","",$AE$2)</f>
        <v>100</v>
      </c>
      <c r="AF7" s="194">
        <f t="shared" ref="AF7:AF25" si="3">IF(AE7="","",AE7*AC7)</f>
        <v>0</v>
      </c>
    </row>
    <row r="8" spans="2:35" ht="18.75" customHeight="1" x14ac:dyDescent="0.35">
      <c r="B8" s="74">
        <v>0.54861111111111116</v>
      </c>
      <c r="C8" s="75" t="s">
        <v>22</v>
      </c>
      <c r="D8" s="76">
        <v>2</v>
      </c>
      <c r="E8" s="76">
        <v>10</v>
      </c>
      <c r="F8" s="76" t="s">
        <v>137</v>
      </c>
      <c r="G8" s="48" t="s">
        <v>60</v>
      </c>
      <c r="H8" s="104">
        <v>10</v>
      </c>
      <c r="I8" s="104">
        <v>10</v>
      </c>
      <c r="J8" s="51">
        <v>7.5</v>
      </c>
      <c r="K8" s="52">
        <f t="shared" si="0"/>
        <v>0.13333333333333333</v>
      </c>
      <c r="L8" s="64">
        <f t="shared" ref="L8:L24" si="4">IF(I8="","",(I8*($AB$1/1000)/$AC$1)*$AB$2)</f>
        <v>40</v>
      </c>
      <c r="M8" s="95"/>
      <c r="N8" s="54"/>
      <c r="O8" s="100"/>
      <c r="R8" s="74">
        <v>0.54861111111111116</v>
      </c>
      <c r="S8" s="75" t="s">
        <v>22</v>
      </c>
      <c r="T8" s="76">
        <v>2</v>
      </c>
      <c r="U8" s="76">
        <v>10</v>
      </c>
      <c r="V8" s="76" t="s">
        <v>137</v>
      </c>
      <c r="W8" s="48" t="s">
        <v>60</v>
      </c>
      <c r="X8" s="104">
        <v>10</v>
      </c>
      <c r="Y8" s="104">
        <v>10</v>
      </c>
      <c r="Z8" s="51">
        <v>7.5</v>
      </c>
      <c r="AA8" s="52">
        <f t="shared" si="1"/>
        <v>0.13333333333333333</v>
      </c>
      <c r="AB8" s="64">
        <f t="shared" ref="AB8:AB24" si="5">IF(Y8="","",(Y8*($AB$1/1000)/$AC$1)*$AB$2)</f>
        <v>40</v>
      </c>
      <c r="AC8" s="54"/>
      <c r="AD8" s="12">
        <f t="shared" si="2"/>
        <v>0</v>
      </c>
      <c r="AE8" s="56">
        <f t="shared" ref="AE8:AE25" si="6">IF(AB8="","",$AE$2)</f>
        <v>100</v>
      </c>
      <c r="AF8" s="194">
        <f t="shared" si="3"/>
        <v>0</v>
      </c>
      <c r="AI8" s="4"/>
    </row>
    <row r="9" spans="2:35" ht="18.75" customHeight="1" x14ac:dyDescent="0.5">
      <c r="B9" s="74">
        <v>0.60763888888888884</v>
      </c>
      <c r="C9" s="75" t="s">
        <v>129</v>
      </c>
      <c r="D9" s="76">
        <v>5</v>
      </c>
      <c r="E9" s="76">
        <v>1</v>
      </c>
      <c r="F9" s="76" t="s">
        <v>131</v>
      </c>
      <c r="G9" s="48" t="s">
        <v>40</v>
      </c>
      <c r="H9" s="104">
        <v>12</v>
      </c>
      <c r="I9" s="104">
        <v>22</v>
      </c>
      <c r="J9" s="51">
        <v>3.7</v>
      </c>
      <c r="K9" s="52">
        <f t="shared" si="0"/>
        <v>0.27027027027027023</v>
      </c>
      <c r="L9" s="64">
        <f t="shared" si="4"/>
        <v>88</v>
      </c>
      <c r="M9" s="95"/>
      <c r="N9" s="54"/>
      <c r="O9" s="100"/>
      <c r="R9" s="74">
        <v>0.60763888888888884</v>
      </c>
      <c r="S9" s="75" t="s">
        <v>129</v>
      </c>
      <c r="T9" s="76">
        <v>5</v>
      </c>
      <c r="U9" s="76">
        <v>1</v>
      </c>
      <c r="V9" s="76" t="s">
        <v>131</v>
      </c>
      <c r="W9" s="48" t="s">
        <v>40</v>
      </c>
      <c r="X9" s="104">
        <v>12</v>
      </c>
      <c r="Y9" s="104">
        <v>22</v>
      </c>
      <c r="Z9" s="51">
        <v>3.7</v>
      </c>
      <c r="AA9" s="52">
        <f t="shared" si="1"/>
        <v>0.27027027027027023</v>
      </c>
      <c r="AB9" s="64">
        <f t="shared" si="5"/>
        <v>88</v>
      </c>
      <c r="AC9" s="54"/>
      <c r="AD9" s="12">
        <f t="shared" si="2"/>
        <v>0</v>
      </c>
      <c r="AE9" s="56">
        <f t="shared" si="6"/>
        <v>100</v>
      </c>
      <c r="AF9" s="194">
        <f t="shared" si="3"/>
        <v>0</v>
      </c>
      <c r="AG9" s="1"/>
    </row>
    <row r="10" spans="2:35" ht="18.75" customHeight="1" x14ac:dyDescent="0.3">
      <c r="B10" s="74">
        <v>0.60763888888888884</v>
      </c>
      <c r="C10" s="75" t="s">
        <v>129</v>
      </c>
      <c r="D10" s="76">
        <v>5</v>
      </c>
      <c r="E10" s="76">
        <v>1</v>
      </c>
      <c r="F10" s="76" t="s">
        <v>131</v>
      </c>
      <c r="G10" s="48" t="s">
        <v>18</v>
      </c>
      <c r="H10" s="104">
        <v>10</v>
      </c>
      <c r="I10" s="104"/>
      <c r="J10" s="51"/>
      <c r="K10" s="52" t="str">
        <f t="shared" si="0"/>
        <v/>
      </c>
      <c r="L10" s="64" t="str">
        <f t="shared" si="4"/>
        <v/>
      </c>
      <c r="M10" s="95"/>
      <c r="N10" s="54"/>
      <c r="O10" s="100"/>
      <c r="R10" s="74">
        <v>0.60763888888888884</v>
      </c>
      <c r="S10" s="75" t="s">
        <v>129</v>
      </c>
      <c r="T10" s="76">
        <v>5</v>
      </c>
      <c r="U10" s="76">
        <v>1</v>
      </c>
      <c r="V10" s="76" t="s">
        <v>131</v>
      </c>
      <c r="W10" s="48" t="s">
        <v>18</v>
      </c>
      <c r="X10" s="104">
        <v>10</v>
      </c>
      <c r="Y10" s="104"/>
      <c r="Z10" s="51"/>
      <c r="AA10" s="52" t="str">
        <f t="shared" si="1"/>
        <v/>
      </c>
      <c r="AB10" s="64" t="str">
        <f t="shared" si="5"/>
        <v/>
      </c>
      <c r="AC10" s="54"/>
      <c r="AD10" s="12" t="str">
        <f t="shared" si="2"/>
        <v/>
      </c>
      <c r="AE10" s="56" t="str">
        <f t="shared" si="6"/>
        <v/>
      </c>
      <c r="AF10" s="194" t="str">
        <f t="shared" si="3"/>
        <v/>
      </c>
    </row>
    <row r="11" spans="2:35" ht="18.75" customHeight="1" x14ac:dyDescent="0.3">
      <c r="B11" s="74">
        <v>0.60763888888888884</v>
      </c>
      <c r="C11" s="75" t="s">
        <v>129</v>
      </c>
      <c r="D11" s="76">
        <v>5</v>
      </c>
      <c r="E11" s="76">
        <v>2</v>
      </c>
      <c r="F11" s="76" t="s">
        <v>132</v>
      </c>
      <c r="G11" s="48" t="s">
        <v>1</v>
      </c>
      <c r="H11" s="104">
        <v>12</v>
      </c>
      <c r="I11" s="104">
        <v>22</v>
      </c>
      <c r="J11" s="51">
        <v>6</v>
      </c>
      <c r="K11" s="52">
        <f t="shared" si="0"/>
        <v>0.16666666666666669</v>
      </c>
      <c r="L11" s="64">
        <f t="shared" si="4"/>
        <v>88</v>
      </c>
      <c r="M11" s="95"/>
      <c r="N11" s="54"/>
      <c r="O11" s="100"/>
      <c r="R11" s="74">
        <v>0.60763888888888884</v>
      </c>
      <c r="S11" s="75" t="s">
        <v>129</v>
      </c>
      <c r="T11" s="76">
        <v>5</v>
      </c>
      <c r="U11" s="76">
        <v>2</v>
      </c>
      <c r="V11" s="76" t="s">
        <v>132</v>
      </c>
      <c r="W11" s="48" t="s">
        <v>1</v>
      </c>
      <c r="X11" s="104">
        <v>12</v>
      </c>
      <c r="Y11" s="104">
        <v>22</v>
      </c>
      <c r="Z11" s="51">
        <v>6</v>
      </c>
      <c r="AA11" s="52">
        <f t="shared" si="1"/>
        <v>0.16666666666666669</v>
      </c>
      <c r="AB11" s="64">
        <f t="shared" si="5"/>
        <v>88</v>
      </c>
      <c r="AC11" s="54"/>
      <c r="AD11" s="12">
        <f t="shared" si="2"/>
        <v>0</v>
      </c>
      <c r="AE11" s="56">
        <f t="shared" si="6"/>
        <v>100</v>
      </c>
      <c r="AF11" s="194">
        <f t="shared" si="3"/>
        <v>0</v>
      </c>
    </row>
    <row r="12" spans="2:35" ht="18.75" customHeight="1" x14ac:dyDescent="0.5">
      <c r="B12" s="74">
        <v>0.60763888888888884</v>
      </c>
      <c r="C12" s="75" t="s">
        <v>129</v>
      </c>
      <c r="D12" s="76">
        <v>5</v>
      </c>
      <c r="E12" s="76">
        <v>2</v>
      </c>
      <c r="F12" s="76" t="s">
        <v>132</v>
      </c>
      <c r="G12" s="48" t="s">
        <v>144</v>
      </c>
      <c r="H12" s="104">
        <v>10</v>
      </c>
      <c r="I12" s="104"/>
      <c r="J12" s="51"/>
      <c r="K12" s="52" t="str">
        <f t="shared" si="0"/>
        <v/>
      </c>
      <c r="L12" s="64" t="str">
        <f t="shared" si="4"/>
        <v/>
      </c>
      <c r="M12" s="95"/>
      <c r="N12" s="54"/>
      <c r="O12" s="100"/>
      <c r="R12" s="74">
        <v>0.60763888888888884</v>
      </c>
      <c r="S12" s="75" t="s">
        <v>129</v>
      </c>
      <c r="T12" s="76">
        <v>5</v>
      </c>
      <c r="U12" s="76">
        <v>2</v>
      </c>
      <c r="V12" s="76" t="s">
        <v>132</v>
      </c>
      <c r="W12" s="48" t="s">
        <v>144</v>
      </c>
      <c r="X12" s="104">
        <v>10</v>
      </c>
      <c r="Y12" s="104"/>
      <c r="Z12" s="51"/>
      <c r="AA12" s="52" t="str">
        <f t="shared" si="1"/>
        <v/>
      </c>
      <c r="AB12" s="64" t="str">
        <f t="shared" si="5"/>
        <v/>
      </c>
      <c r="AC12" s="54"/>
      <c r="AD12" s="12" t="str">
        <f t="shared" si="2"/>
        <v/>
      </c>
      <c r="AE12" s="56" t="str">
        <f t="shared" si="6"/>
        <v/>
      </c>
      <c r="AF12" s="194" t="str">
        <f t="shared" si="3"/>
        <v/>
      </c>
      <c r="AG12" s="1"/>
    </row>
    <row r="13" spans="2:35" ht="18.75" customHeight="1" x14ac:dyDescent="0.3">
      <c r="B13" s="74">
        <v>0.60763888888888884</v>
      </c>
      <c r="C13" s="75" t="s">
        <v>129</v>
      </c>
      <c r="D13" s="76">
        <v>5</v>
      </c>
      <c r="E13" s="76">
        <v>8</v>
      </c>
      <c r="F13" s="76" t="s">
        <v>130</v>
      </c>
      <c r="G13" s="48" t="s">
        <v>18</v>
      </c>
      <c r="H13" s="104">
        <v>10</v>
      </c>
      <c r="I13" s="104">
        <v>10</v>
      </c>
      <c r="J13" s="51">
        <v>3.1</v>
      </c>
      <c r="K13" s="52">
        <f t="shared" si="0"/>
        <v>0.32258064516129031</v>
      </c>
      <c r="L13" s="64">
        <f t="shared" si="4"/>
        <v>40</v>
      </c>
      <c r="M13" s="95"/>
      <c r="N13" s="54"/>
      <c r="O13" s="100"/>
      <c r="R13" s="74">
        <v>0.60763888888888884</v>
      </c>
      <c r="S13" s="75" t="s">
        <v>129</v>
      </c>
      <c r="T13" s="76">
        <v>5</v>
      </c>
      <c r="U13" s="76">
        <v>8</v>
      </c>
      <c r="V13" s="76" t="s">
        <v>130</v>
      </c>
      <c r="W13" s="48" t="s">
        <v>18</v>
      </c>
      <c r="X13" s="104">
        <v>10</v>
      </c>
      <c r="Y13" s="104">
        <v>10</v>
      </c>
      <c r="Z13" s="51">
        <v>3.1</v>
      </c>
      <c r="AA13" s="52">
        <f t="shared" si="1"/>
        <v>0.32258064516129031</v>
      </c>
      <c r="AB13" s="64">
        <f t="shared" si="5"/>
        <v>40</v>
      </c>
      <c r="AC13" s="54">
        <v>3.2</v>
      </c>
      <c r="AD13" s="12">
        <f t="shared" si="2"/>
        <v>128</v>
      </c>
      <c r="AE13" s="56">
        <f t="shared" si="6"/>
        <v>100</v>
      </c>
      <c r="AF13" s="194">
        <f t="shared" si="3"/>
        <v>320</v>
      </c>
    </row>
    <row r="14" spans="2:35" ht="18.75" customHeight="1" x14ac:dyDescent="0.3">
      <c r="B14" s="74">
        <v>0.62152777777777779</v>
      </c>
      <c r="C14" s="75" t="s">
        <v>22</v>
      </c>
      <c r="D14" s="76">
        <v>5</v>
      </c>
      <c r="E14" s="76">
        <v>13</v>
      </c>
      <c r="F14" s="76" t="s">
        <v>139</v>
      </c>
      <c r="G14" s="48" t="s">
        <v>60</v>
      </c>
      <c r="H14" s="104">
        <v>10</v>
      </c>
      <c r="I14" s="104">
        <v>10</v>
      </c>
      <c r="J14" s="51">
        <v>3.3</v>
      </c>
      <c r="K14" s="52">
        <f t="shared" si="0"/>
        <v>0.30303030303030304</v>
      </c>
      <c r="L14" s="64">
        <f t="shared" si="4"/>
        <v>40</v>
      </c>
      <c r="M14" s="95"/>
      <c r="N14" s="54"/>
      <c r="O14" s="100"/>
      <c r="R14" s="74">
        <v>0.62152777777777779</v>
      </c>
      <c r="S14" s="75" t="s">
        <v>22</v>
      </c>
      <c r="T14" s="76">
        <v>5</v>
      </c>
      <c r="U14" s="76">
        <v>13</v>
      </c>
      <c r="V14" s="76" t="s">
        <v>139</v>
      </c>
      <c r="W14" s="48" t="s">
        <v>60</v>
      </c>
      <c r="X14" s="104">
        <v>10</v>
      </c>
      <c r="Y14" s="104">
        <v>10</v>
      </c>
      <c r="Z14" s="51">
        <v>3.3</v>
      </c>
      <c r="AA14" s="52">
        <f t="shared" ref="AA14:AA25" si="7">IF(Z14="","",100/Z14/100)</f>
        <v>0.30303030303030304</v>
      </c>
      <c r="AB14" s="64">
        <f t="shared" si="5"/>
        <v>40</v>
      </c>
      <c r="AC14" s="54">
        <v>3.7</v>
      </c>
      <c r="AD14" s="12">
        <f t="shared" si="2"/>
        <v>148</v>
      </c>
      <c r="AE14" s="56">
        <f t="shared" si="6"/>
        <v>100</v>
      </c>
      <c r="AF14" s="194">
        <f t="shared" si="3"/>
        <v>370</v>
      </c>
    </row>
    <row r="15" spans="2:35" ht="18.75" customHeight="1" x14ac:dyDescent="0.5">
      <c r="B15" s="74">
        <v>0.63541666666666663</v>
      </c>
      <c r="C15" s="75" t="s">
        <v>129</v>
      </c>
      <c r="D15" s="76">
        <v>6</v>
      </c>
      <c r="E15" s="76">
        <v>10</v>
      </c>
      <c r="F15" s="76" t="s">
        <v>133</v>
      </c>
      <c r="G15" s="48" t="s">
        <v>1</v>
      </c>
      <c r="H15" s="104">
        <v>12</v>
      </c>
      <c r="I15" s="104">
        <v>22</v>
      </c>
      <c r="J15" s="51">
        <v>2.4</v>
      </c>
      <c r="K15" s="52">
        <f t="shared" si="0"/>
        <v>0.41666666666666674</v>
      </c>
      <c r="L15" s="64">
        <f t="shared" si="4"/>
        <v>88</v>
      </c>
      <c r="M15" s="95"/>
      <c r="N15" s="54"/>
      <c r="O15" s="100"/>
      <c r="R15" s="74">
        <v>0.63541666666666663</v>
      </c>
      <c r="S15" s="75" t="s">
        <v>129</v>
      </c>
      <c r="T15" s="76">
        <v>6</v>
      </c>
      <c r="U15" s="76">
        <v>10</v>
      </c>
      <c r="V15" s="76" t="s">
        <v>133</v>
      </c>
      <c r="W15" s="48" t="s">
        <v>1</v>
      </c>
      <c r="X15" s="104">
        <v>12</v>
      </c>
      <c r="Y15" s="104">
        <v>22</v>
      </c>
      <c r="Z15" s="51">
        <v>2.4</v>
      </c>
      <c r="AA15" s="52">
        <f t="shared" si="7"/>
        <v>0.41666666666666674</v>
      </c>
      <c r="AB15" s="64">
        <f t="shared" si="5"/>
        <v>88</v>
      </c>
      <c r="AC15" s="54"/>
      <c r="AD15" s="12">
        <f t="shared" si="2"/>
        <v>0</v>
      </c>
      <c r="AE15" s="56">
        <f t="shared" si="6"/>
        <v>100</v>
      </c>
      <c r="AF15" s="194">
        <f t="shared" si="3"/>
        <v>0</v>
      </c>
      <c r="AG15" s="1"/>
    </row>
    <row r="16" spans="2:35" ht="18.75" customHeight="1" x14ac:dyDescent="0.5">
      <c r="B16" s="74">
        <v>0.63541666666666663</v>
      </c>
      <c r="C16" s="75" t="s">
        <v>129</v>
      </c>
      <c r="D16" s="76">
        <v>6</v>
      </c>
      <c r="E16" s="76">
        <v>10</v>
      </c>
      <c r="F16" s="76" t="s">
        <v>133</v>
      </c>
      <c r="G16" s="48" t="s">
        <v>144</v>
      </c>
      <c r="H16" s="104">
        <v>10</v>
      </c>
      <c r="I16" s="104"/>
      <c r="J16" s="51"/>
      <c r="K16" s="52" t="str">
        <f t="shared" si="0"/>
        <v/>
      </c>
      <c r="L16" s="64" t="str">
        <f t="shared" si="4"/>
        <v/>
      </c>
      <c r="M16" s="95"/>
      <c r="N16" s="54"/>
      <c r="O16" s="100"/>
      <c r="R16" s="74">
        <v>0.63541666666666663</v>
      </c>
      <c r="S16" s="75" t="s">
        <v>129</v>
      </c>
      <c r="T16" s="76">
        <v>6</v>
      </c>
      <c r="U16" s="76">
        <v>10</v>
      </c>
      <c r="V16" s="76" t="s">
        <v>133</v>
      </c>
      <c r="W16" s="48" t="s">
        <v>144</v>
      </c>
      <c r="X16" s="104">
        <v>10</v>
      </c>
      <c r="Y16" s="104"/>
      <c r="Z16" s="51"/>
      <c r="AA16" s="52" t="str">
        <f t="shared" si="7"/>
        <v/>
      </c>
      <c r="AB16" s="64" t="str">
        <f t="shared" si="5"/>
        <v/>
      </c>
      <c r="AC16" s="54"/>
      <c r="AD16" s="12" t="str">
        <f t="shared" si="2"/>
        <v/>
      </c>
      <c r="AE16" s="56" t="str">
        <f t="shared" si="6"/>
        <v/>
      </c>
      <c r="AF16" s="194" t="str">
        <f t="shared" si="3"/>
        <v/>
      </c>
      <c r="AG16" s="1"/>
    </row>
    <row r="17" spans="2:33" ht="18.75" customHeight="1" x14ac:dyDescent="0.5">
      <c r="B17" s="74">
        <v>0.67708333333333337</v>
      </c>
      <c r="C17" s="75" t="s">
        <v>22</v>
      </c>
      <c r="D17" s="76">
        <v>7</v>
      </c>
      <c r="E17" s="76">
        <v>7</v>
      </c>
      <c r="F17" s="76" t="s">
        <v>140</v>
      </c>
      <c r="G17" s="48" t="s">
        <v>60</v>
      </c>
      <c r="H17" s="104">
        <v>10</v>
      </c>
      <c r="I17" s="104">
        <v>10</v>
      </c>
      <c r="J17" s="51">
        <v>2.8</v>
      </c>
      <c r="K17" s="52">
        <f t="shared" si="0"/>
        <v>0.35714285714285715</v>
      </c>
      <c r="L17" s="64">
        <f t="shared" si="4"/>
        <v>40</v>
      </c>
      <c r="M17" s="95"/>
      <c r="N17" s="54"/>
      <c r="O17" s="100"/>
      <c r="R17" s="74">
        <v>0.67708333333333337</v>
      </c>
      <c r="S17" s="75" t="s">
        <v>22</v>
      </c>
      <c r="T17" s="76">
        <v>7</v>
      </c>
      <c r="U17" s="76">
        <v>7</v>
      </c>
      <c r="V17" s="76" t="s">
        <v>140</v>
      </c>
      <c r="W17" s="48" t="s">
        <v>60</v>
      </c>
      <c r="X17" s="104">
        <v>10</v>
      </c>
      <c r="Y17" s="104">
        <v>10</v>
      </c>
      <c r="Z17" s="51">
        <v>2.8</v>
      </c>
      <c r="AA17" s="52">
        <f t="shared" si="7"/>
        <v>0.35714285714285715</v>
      </c>
      <c r="AB17" s="64">
        <f t="shared" si="5"/>
        <v>40</v>
      </c>
      <c r="AC17" s="54">
        <v>2.2000000000000002</v>
      </c>
      <c r="AD17" s="12">
        <f t="shared" si="2"/>
        <v>88</v>
      </c>
      <c r="AE17" s="56">
        <f t="shared" si="6"/>
        <v>100</v>
      </c>
      <c r="AF17" s="194">
        <f t="shared" si="3"/>
        <v>220.00000000000003</v>
      </c>
      <c r="AG17" s="1"/>
    </row>
    <row r="18" spans="2:33" ht="18.75" customHeight="1" x14ac:dyDescent="0.5">
      <c r="B18" s="74">
        <v>0.69097222222222221</v>
      </c>
      <c r="C18" s="75" t="s">
        <v>129</v>
      </c>
      <c r="D18" s="76">
        <v>8</v>
      </c>
      <c r="E18" s="76">
        <v>3</v>
      </c>
      <c r="F18" s="76" t="s">
        <v>134</v>
      </c>
      <c r="G18" s="48" t="s">
        <v>1</v>
      </c>
      <c r="H18" s="104">
        <v>12</v>
      </c>
      <c r="I18" s="104">
        <v>32</v>
      </c>
      <c r="J18" s="51">
        <v>4</v>
      </c>
      <c r="K18" s="52">
        <f t="shared" si="0"/>
        <v>0.25</v>
      </c>
      <c r="L18" s="64">
        <f t="shared" si="4"/>
        <v>128</v>
      </c>
      <c r="M18" s="95"/>
      <c r="N18" s="54"/>
      <c r="O18" s="100"/>
      <c r="R18" s="74">
        <v>0.69097222222222221</v>
      </c>
      <c r="S18" s="75" t="s">
        <v>129</v>
      </c>
      <c r="T18" s="76">
        <v>8</v>
      </c>
      <c r="U18" s="76">
        <v>3</v>
      </c>
      <c r="V18" s="76" t="s">
        <v>134</v>
      </c>
      <c r="W18" s="48" t="s">
        <v>1</v>
      </c>
      <c r="X18" s="104">
        <v>12</v>
      </c>
      <c r="Y18" s="104">
        <v>32</v>
      </c>
      <c r="Z18" s="51">
        <v>4</v>
      </c>
      <c r="AA18" s="52">
        <f t="shared" si="7"/>
        <v>0.25</v>
      </c>
      <c r="AB18" s="64">
        <f t="shared" si="5"/>
        <v>128</v>
      </c>
      <c r="AC18" s="54"/>
      <c r="AD18" s="12">
        <f t="shared" si="2"/>
        <v>0</v>
      </c>
      <c r="AE18" s="56">
        <f t="shared" si="6"/>
        <v>100</v>
      </c>
      <c r="AF18" s="194">
        <f t="shared" si="3"/>
        <v>0</v>
      </c>
      <c r="AG18" s="1"/>
    </row>
    <row r="19" spans="2:33" ht="18.75" customHeight="1" x14ac:dyDescent="0.3">
      <c r="B19" s="74">
        <v>0.69097222222222221</v>
      </c>
      <c r="C19" s="75" t="s">
        <v>129</v>
      </c>
      <c r="D19" s="76">
        <v>8</v>
      </c>
      <c r="E19" s="76">
        <v>3</v>
      </c>
      <c r="F19" s="76" t="s">
        <v>134</v>
      </c>
      <c r="G19" s="48" t="s">
        <v>40</v>
      </c>
      <c r="H19" s="104">
        <v>20</v>
      </c>
      <c r="I19" s="104"/>
      <c r="J19" s="51"/>
      <c r="K19" s="52" t="str">
        <f t="shared" si="0"/>
        <v/>
      </c>
      <c r="L19" s="64" t="str">
        <f t="shared" si="4"/>
        <v/>
      </c>
      <c r="M19" s="95"/>
      <c r="N19" s="54"/>
      <c r="O19" s="100"/>
      <c r="R19" s="74">
        <v>0.69097222222222221</v>
      </c>
      <c r="S19" s="75" t="s">
        <v>129</v>
      </c>
      <c r="T19" s="76">
        <v>8</v>
      </c>
      <c r="U19" s="76">
        <v>3</v>
      </c>
      <c r="V19" s="76" t="s">
        <v>134</v>
      </c>
      <c r="W19" s="48" t="s">
        <v>40</v>
      </c>
      <c r="X19" s="104">
        <v>20</v>
      </c>
      <c r="Y19" s="104"/>
      <c r="Z19" s="51"/>
      <c r="AA19" s="52" t="str">
        <f t="shared" si="7"/>
        <v/>
      </c>
      <c r="AB19" s="64" t="str">
        <f t="shared" si="5"/>
        <v/>
      </c>
      <c r="AC19" s="54"/>
      <c r="AD19" s="12" t="str">
        <f t="shared" si="2"/>
        <v/>
      </c>
      <c r="AE19" s="56" t="str">
        <f t="shared" si="6"/>
        <v/>
      </c>
      <c r="AF19" s="194" t="str">
        <f t="shared" si="3"/>
        <v/>
      </c>
    </row>
    <row r="20" spans="2:33" ht="18.75" customHeight="1" x14ac:dyDescent="0.5">
      <c r="B20" s="74">
        <v>0.70486111111111116</v>
      </c>
      <c r="C20" s="75" t="s">
        <v>22</v>
      </c>
      <c r="D20" s="76">
        <v>8</v>
      </c>
      <c r="E20" s="76">
        <v>17</v>
      </c>
      <c r="F20" s="76" t="s">
        <v>142</v>
      </c>
      <c r="G20" s="48" t="s">
        <v>60</v>
      </c>
      <c r="H20" s="104">
        <v>10</v>
      </c>
      <c r="I20" s="104">
        <v>10</v>
      </c>
      <c r="J20" s="51">
        <v>3.5</v>
      </c>
      <c r="K20" s="52">
        <f t="shared" si="0"/>
        <v>0.28571428571428575</v>
      </c>
      <c r="L20" s="64">
        <f t="shared" si="4"/>
        <v>40</v>
      </c>
      <c r="M20" s="95"/>
      <c r="N20" s="54"/>
      <c r="O20" s="100"/>
      <c r="R20" s="74">
        <v>0.70486111111111116</v>
      </c>
      <c r="S20" s="75" t="s">
        <v>22</v>
      </c>
      <c r="T20" s="76">
        <v>8</v>
      </c>
      <c r="U20" s="76">
        <v>17</v>
      </c>
      <c r="V20" s="76" t="s">
        <v>142</v>
      </c>
      <c r="W20" s="48" t="s">
        <v>60</v>
      </c>
      <c r="X20" s="104">
        <v>10</v>
      </c>
      <c r="Y20" s="104">
        <v>10</v>
      </c>
      <c r="Z20" s="51">
        <v>3.5</v>
      </c>
      <c r="AA20" s="52">
        <f t="shared" si="7"/>
        <v>0.28571428571428575</v>
      </c>
      <c r="AB20" s="64">
        <f t="shared" si="5"/>
        <v>40</v>
      </c>
      <c r="AC20" s="54"/>
      <c r="AD20" s="12">
        <f t="shared" si="2"/>
        <v>0</v>
      </c>
      <c r="AE20" s="56">
        <f t="shared" si="6"/>
        <v>100</v>
      </c>
      <c r="AF20" s="194">
        <f t="shared" si="3"/>
        <v>0</v>
      </c>
      <c r="AG20" s="1"/>
    </row>
    <row r="21" spans="2:33" ht="18.75" customHeight="1" x14ac:dyDescent="0.3">
      <c r="B21" s="74">
        <v>0.70486111111111116</v>
      </c>
      <c r="C21" s="75" t="s">
        <v>22</v>
      </c>
      <c r="D21" s="76">
        <v>8</v>
      </c>
      <c r="E21" s="76">
        <v>2</v>
      </c>
      <c r="F21" s="76" t="s">
        <v>141</v>
      </c>
      <c r="G21" s="48" t="s">
        <v>60</v>
      </c>
      <c r="H21" s="104">
        <v>10</v>
      </c>
      <c r="I21" s="104">
        <v>10</v>
      </c>
      <c r="J21" s="51">
        <v>6.5</v>
      </c>
      <c r="K21" s="52">
        <f t="shared" si="0"/>
        <v>0.15384615384615385</v>
      </c>
      <c r="L21" s="64">
        <f t="shared" si="4"/>
        <v>40</v>
      </c>
      <c r="M21" s="95"/>
      <c r="N21" s="54"/>
      <c r="O21" s="100"/>
      <c r="R21" s="74">
        <v>0.70486111111111116</v>
      </c>
      <c r="S21" s="75" t="s">
        <v>22</v>
      </c>
      <c r="T21" s="76">
        <v>8</v>
      </c>
      <c r="U21" s="76">
        <v>2</v>
      </c>
      <c r="V21" s="76" t="s">
        <v>141</v>
      </c>
      <c r="W21" s="48" t="s">
        <v>60</v>
      </c>
      <c r="X21" s="104">
        <v>10</v>
      </c>
      <c r="Y21" s="104">
        <v>10</v>
      </c>
      <c r="Z21" s="51">
        <v>6.5</v>
      </c>
      <c r="AA21" s="52">
        <f t="shared" si="7"/>
        <v>0.15384615384615385</v>
      </c>
      <c r="AB21" s="64">
        <f t="shared" si="5"/>
        <v>40</v>
      </c>
      <c r="AC21" s="54">
        <v>8.9</v>
      </c>
      <c r="AD21" s="12">
        <f t="shared" si="2"/>
        <v>356</v>
      </c>
      <c r="AE21" s="56">
        <f t="shared" si="6"/>
        <v>100</v>
      </c>
      <c r="AF21" s="194">
        <f t="shared" si="3"/>
        <v>890</v>
      </c>
    </row>
    <row r="22" spans="2:33" ht="18.75" customHeight="1" x14ac:dyDescent="0.3">
      <c r="B22" s="74">
        <v>0.71875</v>
      </c>
      <c r="C22" s="75" t="s">
        <v>129</v>
      </c>
      <c r="D22" s="76">
        <v>9</v>
      </c>
      <c r="E22" s="76">
        <v>8</v>
      </c>
      <c r="F22" s="76" t="s">
        <v>135</v>
      </c>
      <c r="G22" s="48" t="s">
        <v>1</v>
      </c>
      <c r="H22" s="104">
        <v>12</v>
      </c>
      <c r="I22" s="104">
        <v>12</v>
      </c>
      <c r="J22" s="51">
        <v>2.9</v>
      </c>
      <c r="K22" s="52">
        <f t="shared" si="0"/>
        <v>0.34482758620689657</v>
      </c>
      <c r="L22" s="64">
        <f t="shared" si="4"/>
        <v>48</v>
      </c>
      <c r="M22" s="95"/>
      <c r="N22" s="54"/>
      <c r="O22" s="100"/>
      <c r="R22" s="74">
        <v>0.71875</v>
      </c>
      <c r="S22" s="75" t="s">
        <v>129</v>
      </c>
      <c r="T22" s="76">
        <v>9</v>
      </c>
      <c r="U22" s="76">
        <v>8</v>
      </c>
      <c r="V22" s="76" t="s">
        <v>135</v>
      </c>
      <c r="W22" s="48" t="s">
        <v>1</v>
      </c>
      <c r="X22" s="104">
        <v>12</v>
      </c>
      <c r="Y22" s="104">
        <v>12</v>
      </c>
      <c r="Z22" s="51">
        <v>2.9</v>
      </c>
      <c r="AA22" s="52">
        <f t="shared" si="7"/>
        <v>0.34482758620689657</v>
      </c>
      <c r="AB22" s="64">
        <f t="shared" si="5"/>
        <v>48</v>
      </c>
      <c r="AC22" s="54"/>
      <c r="AD22" s="12">
        <f t="shared" si="2"/>
        <v>0</v>
      </c>
      <c r="AE22" s="56">
        <f t="shared" si="6"/>
        <v>100</v>
      </c>
      <c r="AF22" s="194">
        <f t="shared" si="3"/>
        <v>0</v>
      </c>
    </row>
    <row r="23" spans="2:33" ht="18.75" customHeight="1" x14ac:dyDescent="0.5">
      <c r="B23" s="74">
        <v>0.73263888888888884</v>
      </c>
      <c r="C23" s="75" t="s">
        <v>22</v>
      </c>
      <c r="D23" s="76">
        <v>9</v>
      </c>
      <c r="E23" s="76">
        <v>4</v>
      </c>
      <c r="F23" s="76" t="s">
        <v>143</v>
      </c>
      <c r="G23" s="48" t="s">
        <v>60</v>
      </c>
      <c r="H23" s="104">
        <v>10</v>
      </c>
      <c r="I23" s="104">
        <v>10</v>
      </c>
      <c r="J23" s="51">
        <v>3.3</v>
      </c>
      <c r="K23" s="52">
        <f t="shared" si="0"/>
        <v>0.30303030303030304</v>
      </c>
      <c r="L23" s="64">
        <f t="shared" si="4"/>
        <v>40</v>
      </c>
      <c r="M23" s="95"/>
      <c r="N23" s="54"/>
      <c r="O23" s="100"/>
      <c r="R23" s="74">
        <v>0.73263888888888884</v>
      </c>
      <c r="S23" s="75" t="s">
        <v>22</v>
      </c>
      <c r="T23" s="76">
        <v>9</v>
      </c>
      <c r="U23" s="76">
        <v>4</v>
      </c>
      <c r="V23" s="76" t="s">
        <v>143</v>
      </c>
      <c r="W23" s="48" t="s">
        <v>60</v>
      </c>
      <c r="X23" s="104">
        <v>10</v>
      </c>
      <c r="Y23" s="104">
        <v>10</v>
      </c>
      <c r="Z23" s="51">
        <v>3.3</v>
      </c>
      <c r="AA23" s="52">
        <f t="shared" si="7"/>
        <v>0.30303030303030304</v>
      </c>
      <c r="AB23" s="64">
        <f t="shared" si="5"/>
        <v>40</v>
      </c>
      <c r="AC23" s="54"/>
      <c r="AD23" s="12">
        <f t="shared" si="2"/>
        <v>0</v>
      </c>
      <c r="AE23" s="56">
        <f t="shared" si="6"/>
        <v>100</v>
      </c>
      <c r="AF23" s="194">
        <f t="shared" si="3"/>
        <v>0</v>
      </c>
      <c r="AG23" s="1"/>
    </row>
    <row r="24" spans="2:33" ht="18.75" customHeight="1" x14ac:dyDescent="0.3">
      <c r="B24" s="74">
        <v>0.75694444444444442</v>
      </c>
      <c r="C24" s="75" t="s">
        <v>22</v>
      </c>
      <c r="D24" s="76">
        <v>10</v>
      </c>
      <c r="E24" s="76">
        <v>6</v>
      </c>
      <c r="F24" s="76" t="s">
        <v>136</v>
      </c>
      <c r="G24" s="48" t="s">
        <v>1</v>
      </c>
      <c r="H24" s="104">
        <v>10</v>
      </c>
      <c r="I24" s="104">
        <v>10</v>
      </c>
      <c r="J24" s="51">
        <v>6</v>
      </c>
      <c r="K24" s="52">
        <f t="shared" si="0"/>
        <v>0.16666666666666669</v>
      </c>
      <c r="L24" s="64">
        <f t="shared" si="4"/>
        <v>40</v>
      </c>
      <c r="M24" s="95"/>
      <c r="N24" s="54"/>
      <c r="O24" s="100"/>
      <c r="R24" s="74">
        <v>0.75694444444444442</v>
      </c>
      <c r="S24" s="75" t="s">
        <v>22</v>
      </c>
      <c r="T24" s="76">
        <v>10</v>
      </c>
      <c r="U24" s="76">
        <v>6</v>
      </c>
      <c r="V24" s="76" t="s">
        <v>136</v>
      </c>
      <c r="W24" s="48" t="s">
        <v>1</v>
      </c>
      <c r="X24" s="104">
        <v>10</v>
      </c>
      <c r="Y24" s="104">
        <v>10</v>
      </c>
      <c r="Z24" s="51">
        <v>6</v>
      </c>
      <c r="AA24" s="52">
        <f t="shared" si="7"/>
        <v>0.16666666666666669</v>
      </c>
      <c r="AB24" s="64">
        <f t="shared" si="5"/>
        <v>40</v>
      </c>
      <c r="AC24" s="54"/>
      <c r="AD24" s="12">
        <f t="shared" si="2"/>
        <v>0</v>
      </c>
      <c r="AE24" s="56">
        <f t="shared" si="6"/>
        <v>100</v>
      </c>
      <c r="AF24" s="194">
        <f t="shared" si="3"/>
        <v>0</v>
      </c>
    </row>
    <row r="25" spans="2:33" ht="18.75" customHeight="1" x14ac:dyDescent="0.3">
      <c r="B25" s="99"/>
      <c r="C25" s="109"/>
      <c r="D25" s="48"/>
      <c r="E25" s="48"/>
      <c r="F25" s="48"/>
      <c r="G25" s="48"/>
      <c r="H25" s="104"/>
      <c r="I25" s="104"/>
      <c r="J25" s="51"/>
      <c r="K25" s="52" t="str">
        <f t="shared" si="0"/>
        <v/>
      </c>
      <c r="L25" s="64" t="str">
        <f t="shared" ref="L7:L25" si="8">IF(I25="","",I25*($AB$1/1000)/$AC$1)</f>
        <v/>
      </c>
      <c r="M25" s="95"/>
      <c r="N25" s="54"/>
      <c r="O25" s="100"/>
      <c r="R25" s="74"/>
      <c r="S25" s="75"/>
      <c r="T25" s="76"/>
      <c r="U25" s="76"/>
      <c r="V25" s="76"/>
      <c r="W25" s="48"/>
      <c r="X25" s="104"/>
      <c r="Y25" s="104"/>
      <c r="Z25" s="51"/>
      <c r="AA25" s="52" t="str">
        <f t="shared" si="7"/>
        <v/>
      </c>
      <c r="AB25" s="64" t="str">
        <f t="shared" ref="AB7:AB25" si="9">IF(Y25="","",Y25*($AB$1/1000)/$AC$1)</f>
        <v/>
      </c>
      <c r="AC25" s="54"/>
      <c r="AD25" s="12" t="str">
        <f t="shared" si="2"/>
        <v/>
      </c>
      <c r="AE25" s="56" t="str">
        <f t="shared" si="6"/>
        <v/>
      </c>
      <c r="AF25" s="194" t="str">
        <f t="shared" si="3"/>
        <v/>
      </c>
    </row>
    <row r="26" spans="2:33" ht="18.75" customHeight="1" x14ac:dyDescent="0.5">
      <c r="B26" s="99"/>
      <c r="C26" s="109"/>
      <c r="D26" s="48"/>
      <c r="E26" s="48"/>
      <c r="F26" s="48"/>
      <c r="G26" s="48"/>
      <c r="H26" s="49"/>
      <c r="I26" s="50"/>
      <c r="J26" s="51"/>
      <c r="K26" s="52"/>
      <c r="L26" s="64"/>
      <c r="M26" s="95"/>
      <c r="N26" s="54"/>
      <c r="O26" s="100"/>
      <c r="R26" s="74"/>
      <c r="S26" s="75"/>
      <c r="T26" s="76"/>
      <c r="U26" s="76"/>
      <c r="V26" s="76"/>
      <c r="W26" s="48"/>
      <c r="X26" s="77"/>
      <c r="Y26" s="78"/>
      <c r="Z26" s="79"/>
      <c r="AA26" s="80"/>
      <c r="AB26" s="64"/>
      <c r="AC26" s="54"/>
      <c r="AD26" s="12"/>
      <c r="AE26" s="56"/>
      <c r="AF26" s="194"/>
      <c r="AG26" s="1"/>
    </row>
    <row r="27" spans="2:33" ht="24.75" customHeight="1" x14ac:dyDescent="0.35">
      <c r="B27" s="101"/>
      <c r="C27" s="59"/>
      <c r="D27" s="60"/>
      <c r="E27" s="60"/>
      <c r="F27" s="61" t="s">
        <v>14</v>
      </c>
      <c r="G27" s="61"/>
      <c r="H27" s="62">
        <f>SUM(H7:H26)</f>
        <v>200</v>
      </c>
      <c r="I27" s="62">
        <f>SUM(I7:I26)</f>
        <v>200</v>
      </c>
      <c r="J27" s="61"/>
      <c r="K27" s="63"/>
      <c r="L27" s="64">
        <f>SUBTOTAL(9,(L7:L25))</f>
        <v>800</v>
      </c>
      <c r="M27" s="95"/>
      <c r="N27" s="87"/>
      <c r="O27" s="7"/>
      <c r="R27" s="81"/>
      <c r="S27" s="82"/>
      <c r="T27" s="83"/>
      <c r="U27" s="83"/>
      <c r="V27" s="84" t="s">
        <v>14</v>
      </c>
      <c r="W27" s="84"/>
      <c r="X27" s="85">
        <f>SUM(X7:X26)</f>
        <v>200</v>
      </c>
      <c r="Y27" s="85">
        <f>SUM(Y7:Y26)</f>
        <v>200</v>
      </c>
      <c r="Z27" s="86"/>
      <c r="AA27" s="86"/>
      <c r="AB27" s="64">
        <f>SUBTOTAL(9,(AB7:AB25))</f>
        <v>800</v>
      </c>
      <c r="AC27" s="87"/>
      <c r="AD27" s="12">
        <f>SUBTOTAL(9,AD7:AD25)</f>
        <v>720</v>
      </c>
      <c r="AE27" s="115">
        <f>SUBTOTAL(9,AE7:AE25)</f>
        <v>1400</v>
      </c>
      <c r="AF27" s="100">
        <f>SUBTOTAL(9,AF7:AF25)</f>
        <v>1800</v>
      </c>
    </row>
    <row r="28" spans="2:33" ht="3.75" hidden="1" customHeight="1" x14ac:dyDescent="0.25">
      <c r="B28" s="88"/>
      <c r="C28" s="66"/>
      <c r="D28" s="66"/>
      <c r="E28" s="66"/>
      <c r="F28" s="66"/>
      <c r="G28" s="66"/>
      <c r="H28" s="66"/>
      <c r="I28" s="66"/>
      <c r="J28" s="66"/>
      <c r="K28" s="67"/>
      <c r="L28" s="68"/>
      <c r="M28" s="96"/>
      <c r="N28" s="5"/>
      <c r="O28" s="161"/>
      <c r="R28" s="88"/>
      <c r="S28" s="66"/>
      <c r="T28" s="66"/>
      <c r="U28" s="66"/>
      <c r="V28" s="66"/>
      <c r="W28" s="66"/>
      <c r="X28" s="66"/>
      <c r="Y28" s="67"/>
      <c r="Z28" s="66"/>
      <c r="AA28" s="67"/>
      <c r="AB28" s="68"/>
      <c r="AC28" s="5"/>
      <c r="AD28" s="166"/>
      <c r="AE28" s="160"/>
      <c r="AF28" s="162"/>
    </row>
    <row r="29" spans="2:33" ht="25.5" customHeight="1" x14ac:dyDescent="0.25">
      <c r="B29" s="134" t="s">
        <v>15</v>
      </c>
      <c r="C29" s="135"/>
      <c r="D29" s="135"/>
      <c r="E29" s="135"/>
      <c r="F29" s="135"/>
      <c r="G29" s="135"/>
      <c r="H29" s="135"/>
      <c r="I29" s="135"/>
      <c r="J29" s="135"/>
      <c r="K29" s="135"/>
      <c r="L29" s="107"/>
      <c r="M29" s="97"/>
      <c r="N29" s="5"/>
      <c r="O29" s="8"/>
      <c r="R29" s="134" t="s">
        <v>15</v>
      </c>
      <c r="S29" s="135"/>
      <c r="T29" s="135"/>
      <c r="U29" s="135"/>
      <c r="V29" s="135"/>
      <c r="W29" s="135"/>
      <c r="X29" s="135"/>
      <c r="Y29" s="136"/>
      <c r="Z29" s="89"/>
      <c r="AA29" s="89"/>
      <c r="AB29" s="137"/>
      <c r="AC29" s="5"/>
      <c r="AD29" s="14">
        <f>AD27-AB27</f>
        <v>-80</v>
      </c>
      <c r="AE29" s="167"/>
      <c r="AF29" s="8">
        <f>AF27-AE27</f>
        <v>400</v>
      </c>
    </row>
    <row r="30" spans="2:33" ht="21" customHeight="1" thickBot="1" x14ac:dyDescent="0.3">
      <c r="B30" s="139">
        <v>45661</v>
      </c>
      <c r="C30" s="140"/>
      <c r="D30" s="140"/>
      <c r="E30" s="140"/>
      <c r="F30" s="140"/>
      <c r="G30" s="140"/>
      <c r="H30" s="140"/>
      <c r="I30" s="140"/>
      <c r="J30" s="140"/>
      <c r="K30" s="140"/>
      <c r="L30" s="108"/>
      <c r="M30" s="102"/>
      <c r="N30" s="16"/>
      <c r="O30" s="17"/>
      <c r="R30" s="141">
        <f>B30</f>
        <v>45661</v>
      </c>
      <c r="S30" s="142"/>
      <c r="T30" s="142"/>
      <c r="U30" s="142"/>
      <c r="V30" s="142"/>
      <c r="W30" s="142"/>
      <c r="X30" s="142"/>
      <c r="Y30" s="143"/>
      <c r="Z30" s="90"/>
      <c r="AA30" s="90"/>
      <c r="AB30" s="138"/>
      <c r="AC30" s="16" t="s">
        <v>91</v>
      </c>
      <c r="AD30" s="15">
        <f>AD29/AB27</f>
        <v>-0.1</v>
      </c>
      <c r="AE30" s="168"/>
      <c r="AF30" s="17">
        <f>AF29/AE27</f>
        <v>0.2857142857142857</v>
      </c>
    </row>
    <row r="32" spans="2:33" ht="19.5" thickBot="1" x14ac:dyDescent="0.35">
      <c r="B32" s="2"/>
      <c r="R32" s="2"/>
    </row>
    <row r="33" spans="2:35" ht="28.5" customHeight="1" x14ac:dyDescent="0.25">
      <c r="B33" s="116"/>
      <c r="C33" s="117"/>
      <c r="D33" s="120" t="s">
        <v>102</v>
      </c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1"/>
      <c r="R33" s="126"/>
      <c r="S33" s="127"/>
      <c r="T33" s="130" t="s">
        <v>102</v>
      </c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1"/>
    </row>
    <row r="34" spans="2:35" ht="21.75" customHeight="1" x14ac:dyDescent="0.25">
      <c r="B34" s="118"/>
      <c r="C34" s="119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3"/>
      <c r="R34" s="128"/>
      <c r="S34" s="129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3"/>
    </row>
    <row r="35" spans="2:35" ht="5.25" customHeight="1" thickBot="1" x14ac:dyDescent="0.3">
      <c r="B35" s="98"/>
      <c r="C35" s="94"/>
      <c r="D35" s="122"/>
      <c r="E35" s="122"/>
      <c r="F35" s="122"/>
      <c r="G35" s="122"/>
      <c r="H35" s="122"/>
      <c r="I35" s="122"/>
      <c r="J35" s="122"/>
      <c r="K35" s="122"/>
      <c r="L35" s="124"/>
      <c r="M35" s="124"/>
      <c r="N35" s="124"/>
      <c r="O35" s="125"/>
      <c r="R35" s="69"/>
      <c r="S35" s="70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3"/>
    </row>
    <row r="36" spans="2:35" ht="54.75" customHeight="1" x14ac:dyDescent="0.5">
      <c r="B36" s="36" t="s">
        <v>4</v>
      </c>
      <c r="C36" s="37" t="s">
        <v>5</v>
      </c>
      <c r="D36" s="37" t="s">
        <v>6</v>
      </c>
      <c r="E36" s="37" t="s">
        <v>7</v>
      </c>
      <c r="F36" s="37" t="s">
        <v>8</v>
      </c>
      <c r="G36" s="38" t="s">
        <v>9</v>
      </c>
      <c r="H36" s="39" t="s">
        <v>92</v>
      </c>
      <c r="I36" s="40" t="s">
        <v>10</v>
      </c>
      <c r="J36" s="38" t="s">
        <v>20</v>
      </c>
      <c r="K36" s="41" t="s">
        <v>21</v>
      </c>
      <c r="L36" s="110" t="s">
        <v>106</v>
      </c>
      <c r="M36" s="105" t="s">
        <v>105</v>
      </c>
      <c r="N36" s="106" t="s">
        <v>12</v>
      </c>
      <c r="O36" s="27" t="s">
        <v>2</v>
      </c>
      <c r="R36" s="36" t="s">
        <v>4</v>
      </c>
      <c r="S36" s="37" t="s">
        <v>5</v>
      </c>
      <c r="T36" s="37" t="s">
        <v>6</v>
      </c>
      <c r="U36" s="37" t="s">
        <v>7</v>
      </c>
      <c r="V36" s="37" t="s">
        <v>8</v>
      </c>
      <c r="W36" s="38" t="s">
        <v>9</v>
      </c>
      <c r="X36" s="39" t="s">
        <v>92</v>
      </c>
      <c r="Y36" s="41" t="s">
        <v>10</v>
      </c>
      <c r="Z36" s="38" t="s">
        <v>20</v>
      </c>
      <c r="AA36" s="41" t="s">
        <v>21</v>
      </c>
      <c r="AB36" s="42" t="s">
        <v>3</v>
      </c>
      <c r="AC36" s="6" t="s">
        <v>12</v>
      </c>
      <c r="AD36" s="20" t="s">
        <v>2</v>
      </c>
      <c r="AE36" s="43" t="s">
        <v>93</v>
      </c>
      <c r="AF36" s="44" t="s">
        <v>46</v>
      </c>
      <c r="AG36" s="1"/>
    </row>
    <row r="37" spans="2:35" ht="24" customHeight="1" x14ac:dyDescent="0.3">
      <c r="B37" s="99">
        <v>0.59375</v>
      </c>
      <c r="C37" s="109" t="s">
        <v>22</v>
      </c>
      <c r="D37" s="48">
        <v>3</v>
      </c>
      <c r="E37" s="48">
        <v>2</v>
      </c>
      <c r="F37" s="48" t="s">
        <v>123</v>
      </c>
      <c r="G37" s="48" t="s">
        <v>1</v>
      </c>
      <c r="H37" s="104">
        <v>10</v>
      </c>
      <c r="I37" s="104">
        <v>10</v>
      </c>
      <c r="J37" s="51">
        <v>7</v>
      </c>
      <c r="K37" s="52">
        <f t="shared" ref="K37:K66" si="10">IF(J37="","",100/J37/100)</f>
        <v>0.14285714285714288</v>
      </c>
      <c r="L37" s="64">
        <f t="shared" ref="L37:L66" si="11">IF(I37="","",I37*($AB$1/1000)/$AC$1)</f>
        <v>25</v>
      </c>
      <c r="M37" s="95"/>
      <c r="N37" s="54"/>
      <c r="O37" s="100"/>
      <c r="R37" s="74">
        <v>0.59375</v>
      </c>
      <c r="S37" s="75" t="s">
        <v>22</v>
      </c>
      <c r="T37" s="76">
        <v>3</v>
      </c>
      <c r="U37" s="76">
        <v>2</v>
      </c>
      <c r="V37" s="76" t="s">
        <v>123</v>
      </c>
      <c r="W37" s="48" t="s">
        <v>1</v>
      </c>
      <c r="X37" s="104">
        <v>10</v>
      </c>
      <c r="Y37" s="104">
        <v>10</v>
      </c>
      <c r="Z37" s="51">
        <v>7</v>
      </c>
      <c r="AA37" s="52">
        <v>0.14285714285714288</v>
      </c>
      <c r="AB37" s="64">
        <f t="shared" ref="AB37:AB66" si="12">IF(Y37="","",Y37*($AB$1/1000)/$AC$1)</f>
        <v>25</v>
      </c>
      <c r="AC37" s="54">
        <v>2.5</v>
      </c>
      <c r="AD37" s="12">
        <f t="shared" ref="AD37:AD66" si="13">IF(AB37="","",AC37*AB37)</f>
        <v>62.5</v>
      </c>
      <c r="AE37" s="55">
        <f t="shared" ref="AE37:AE66" si="14">IF(AB37="","",$AB$1*1%/($AB$1/1000))</f>
        <v>10</v>
      </c>
      <c r="AF37" s="9">
        <f t="shared" ref="AF37:AF66" si="15">IF(AE37="","",AE37*AC37)</f>
        <v>25</v>
      </c>
    </row>
    <row r="38" spans="2:35" ht="18.75" customHeight="1" x14ac:dyDescent="0.35">
      <c r="B38" s="99">
        <v>0.62361111111111112</v>
      </c>
      <c r="C38" s="109" t="s">
        <v>28</v>
      </c>
      <c r="D38" s="48">
        <v>4</v>
      </c>
      <c r="E38" s="48">
        <v>13</v>
      </c>
      <c r="F38" s="48" t="s">
        <v>115</v>
      </c>
      <c r="G38" s="48" t="s">
        <v>13</v>
      </c>
      <c r="H38" s="104">
        <v>10</v>
      </c>
      <c r="I38" s="104">
        <v>10</v>
      </c>
      <c r="J38" s="51"/>
      <c r="K38" s="52" t="str">
        <f t="shared" si="10"/>
        <v/>
      </c>
      <c r="L38" s="64">
        <f t="shared" si="11"/>
        <v>25</v>
      </c>
      <c r="M38" s="95"/>
      <c r="N38" s="54"/>
      <c r="O38" s="100"/>
      <c r="R38" s="74">
        <v>0.62361111111111112</v>
      </c>
      <c r="S38" s="75" t="s">
        <v>28</v>
      </c>
      <c r="T38" s="76">
        <v>4</v>
      </c>
      <c r="U38" s="76">
        <v>13</v>
      </c>
      <c r="V38" s="76" t="s">
        <v>115</v>
      </c>
      <c r="W38" s="48" t="s">
        <v>13</v>
      </c>
      <c r="X38" s="104">
        <v>10</v>
      </c>
      <c r="Y38" s="104">
        <v>10</v>
      </c>
      <c r="Z38" s="51"/>
      <c r="AA38" s="52" t="s">
        <v>128</v>
      </c>
      <c r="AB38" s="64">
        <f t="shared" si="12"/>
        <v>25</v>
      </c>
      <c r="AC38" s="54"/>
      <c r="AD38" s="12">
        <f t="shared" si="13"/>
        <v>0</v>
      </c>
      <c r="AE38" s="55">
        <f t="shared" si="14"/>
        <v>10</v>
      </c>
      <c r="AF38" s="9">
        <f t="shared" si="15"/>
        <v>0</v>
      </c>
      <c r="AI38" s="4"/>
    </row>
    <row r="39" spans="2:35" ht="18.75" customHeight="1" x14ac:dyDescent="0.5">
      <c r="B39" s="99">
        <v>0.62847222222222221</v>
      </c>
      <c r="C39" s="109" t="s">
        <v>108</v>
      </c>
      <c r="D39" s="48">
        <v>6</v>
      </c>
      <c r="E39" s="48">
        <v>1</v>
      </c>
      <c r="F39" s="48" t="s">
        <v>114</v>
      </c>
      <c r="G39" s="48" t="s">
        <v>1</v>
      </c>
      <c r="H39" s="104">
        <v>10</v>
      </c>
      <c r="I39" s="104">
        <v>35</v>
      </c>
      <c r="J39" s="51">
        <v>2</v>
      </c>
      <c r="K39" s="52">
        <f t="shared" si="10"/>
        <v>0.5</v>
      </c>
      <c r="L39" s="64">
        <f t="shared" si="11"/>
        <v>87.5</v>
      </c>
      <c r="M39" s="95"/>
      <c r="N39" s="54"/>
      <c r="O39" s="100"/>
      <c r="R39" s="74">
        <v>0.62847222222222221</v>
      </c>
      <c r="S39" s="75" t="s">
        <v>108</v>
      </c>
      <c r="T39" s="76">
        <v>6</v>
      </c>
      <c r="U39" s="76">
        <v>1</v>
      </c>
      <c r="V39" s="76" t="s">
        <v>114</v>
      </c>
      <c r="W39" s="48" t="s">
        <v>1</v>
      </c>
      <c r="X39" s="104">
        <v>10</v>
      </c>
      <c r="Y39" s="104">
        <v>35</v>
      </c>
      <c r="Z39" s="51">
        <v>2</v>
      </c>
      <c r="AA39" s="52">
        <v>0.5</v>
      </c>
      <c r="AB39" s="64">
        <f t="shared" si="12"/>
        <v>87.5</v>
      </c>
      <c r="AC39" s="54">
        <v>1.9</v>
      </c>
      <c r="AD39" s="12">
        <f t="shared" si="13"/>
        <v>166.25</v>
      </c>
      <c r="AE39" s="55">
        <f t="shared" si="14"/>
        <v>10</v>
      </c>
      <c r="AF39" s="9">
        <f t="shared" si="15"/>
        <v>19</v>
      </c>
      <c r="AG39" s="1"/>
    </row>
    <row r="40" spans="2:35" ht="18.75" customHeight="1" x14ac:dyDescent="0.3">
      <c r="B40" s="99">
        <v>0.62847222222222221</v>
      </c>
      <c r="C40" s="109" t="s">
        <v>108</v>
      </c>
      <c r="D40" s="48">
        <v>6</v>
      </c>
      <c r="E40" s="48">
        <v>1</v>
      </c>
      <c r="F40" s="48" t="s">
        <v>114</v>
      </c>
      <c r="G40" s="48" t="s">
        <v>40</v>
      </c>
      <c r="H40" s="104">
        <v>15</v>
      </c>
      <c r="I40" s="104"/>
      <c r="J40" s="51"/>
      <c r="K40" s="52" t="str">
        <f t="shared" si="10"/>
        <v/>
      </c>
      <c r="L40" s="64" t="str">
        <f t="shared" si="11"/>
        <v/>
      </c>
      <c r="M40" s="95"/>
      <c r="N40" s="54"/>
      <c r="O40" s="100"/>
      <c r="R40" s="74">
        <v>0.62847222222222221</v>
      </c>
      <c r="S40" s="75" t="s">
        <v>108</v>
      </c>
      <c r="T40" s="76">
        <v>6</v>
      </c>
      <c r="U40" s="76">
        <v>1</v>
      </c>
      <c r="V40" s="76" t="s">
        <v>114</v>
      </c>
      <c r="W40" s="48" t="s">
        <v>40</v>
      </c>
      <c r="X40" s="104">
        <v>15</v>
      </c>
      <c r="Y40" s="104"/>
      <c r="Z40" s="51"/>
      <c r="AA40" s="52" t="s">
        <v>128</v>
      </c>
      <c r="AB40" s="64" t="str">
        <f t="shared" si="12"/>
        <v/>
      </c>
      <c r="AC40" s="54"/>
      <c r="AD40" s="12" t="str">
        <f t="shared" si="13"/>
        <v/>
      </c>
      <c r="AE40" s="55" t="str">
        <f t="shared" si="14"/>
        <v/>
      </c>
      <c r="AF40" s="9" t="str">
        <f t="shared" si="15"/>
        <v/>
      </c>
    </row>
    <row r="41" spans="2:35" ht="18.75" customHeight="1" x14ac:dyDescent="0.3">
      <c r="B41" s="99">
        <v>0.62847222222222221</v>
      </c>
      <c r="C41" s="109" t="s">
        <v>108</v>
      </c>
      <c r="D41" s="48">
        <v>6</v>
      </c>
      <c r="E41" s="48">
        <v>1</v>
      </c>
      <c r="F41" s="48" t="s">
        <v>114</v>
      </c>
      <c r="G41" s="48" t="s">
        <v>13</v>
      </c>
      <c r="H41" s="104">
        <v>10</v>
      </c>
      <c r="I41" s="104"/>
      <c r="J41" s="51"/>
      <c r="K41" s="52" t="str">
        <f t="shared" si="10"/>
        <v/>
      </c>
      <c r="L41" s="64" t="str">
        <f t="shared" si="11"/>
        <v/>
      </c>
      <c r="M41" s="95"/>
      <c r="N41" s="54"/>
      <c r="O41" s="100"/>
      <c r="R41" s="74">
        <v>0.62847222222222221</v>
      </c>
      <c r="S41" s="75" t="s">
        <v>108</v>
      </c>
      <c r="T41" s="76">
        <v>6</v>
      </c>
      <c r="U41" s="76">
        <v>1</v>
      </c>
      <c r="V41" s="76" t="s">
        <v>114</v>
      </c>
      <c r="W41" s="48" t="s">
        <v>13</v>
      </c>
      <c r="X41" s="104">
        <v>10</v>
      </c>
      <c r="Y41" s="104"/>
      <c r="Z41" s="51"/>
      <c r="AA41" s="52" t="s">
        <v>128</v>
      </c>
      <c r="AB41" s="64" t="str">
        <f t="shared" si="12"/>
        <v/>
      </c>
      <c r="AC41" s="54"/>
      <c r="AD41" s="12" t="str">
        <f t="shared" si="13"/>
        <v/>
      </c>
      <c r="AE41" s="55" t="str">
        <f t="shared" si="14"/>
        <v/>
      </c>
      <c r="AF41" s="9" t="str">
        <f t="shared" si="15"/>
        <v/>
      </c>
    </row>
    <row r="42" spans="2:35" ht="18.75" customHeight="1" x14ac:dyDescent="0.5">
      <c r="B42" s="99">
        <v>0.64236111111111116</v>
      </c>
      <c r="C42" s="109" t="s">
        <v>22</v>
      </c>
      <c r="D42" s="48">
        <v>5</v>
      </c>
      <c r="E42" s="48">
        <v>8</v>
      </c>
      <c r="F42" s="48" t="s">
        <v>116</v>
      </c>
      <c r="G42" s="48" t="s">
        <v>60</v>
      </c>
      <c r="H42" s="104">
        <v>10</v>
      </c>
      <c r="I42" s="104">
        <v>10</v>
      </c>
      <c r="J42" s="51">
        <v>18</v>
      </c>
      <c r="K42" s="52">
        <f t="shared" si="10"/>
        <v>5.5555555555555552E-2</v>
      </c>
      <c r="L42" s="64">
        <f t="shared" si="11"/>
        <v>25</v>
      </c>
      <c r="M42" s="95"/>
      <c r="N42" s="54"/>
      <c r="O42" s="100"/>
      <c r="R42" s="74">
        <v>0.64236111111111116</v>
      </c>
      <c r="S42" s="75" t="s">
        <v>22</v>
      </c>
      <c r="T42" s="76">
        <v>5</v>
      </c>
      <c r="U42" s="76">
        <v>8</v>
      </c>
      <c r="V42" s="76" t="s">
        <v>116</v>
      </c>
      <c r="W42" s="48" t="s">
        <v>60</v>
      </c>
      <c r="X42" s="104">
        <v>10</v>
      </c>
      <c r="Y42" s="104">
        <v>10</v>
      </c>
      <c r="Z42" s="51">
        <v>18</v>
      </c>
      <c r="AA42" s="52">
        <v>5.5555555555555552E-2</v>
      </c>
      <c r="AB42" s="64">
        <f t="shared" si="12"/>
        <v>25</v>
      </c>
      <c r="AC42" s="54"/>
      <c r="AD42" s="12">
        <f t="shared" si="13"/>
        <v>0</v>
      </c>
      <c r="AE42" s="55">
        <f t="shared" si="14"/>
        <v>10</v>
      </c>
      <c r="AF42" s="9">
        <f t="shared" si="15"/>
        <v>0</v>
      </c>
      <c r="AG42" s="1"/>
    </row>
    <row r="43" spans="2:35" ht="18.75" customHeight="1" x14ac:dyDescent="0.3">
      <c r="B43" s="99">
        <v>0.64236111111111116</v>
      </c>
      <c r="C43" s="109" t="s">
        <v>22</v>
      </c>
      <c r="D43" s="48">
        <v>5</v>
      </c>
      <c r="E43" s="48">
        <v>3</v>
      </c>
      <c r="F43" s="48" t="s">
        <v>117</v>
      </c>
      <c r="G43" s="48" t="s">
        <v>60</v>
      </c>
      <c r="H43" s="104">
        <v>10</v>
      </c>
      <c r="I43" s="104">
        <v>10</v>
      </c>
      <c r="J43" s="51">
        <v>2.8</v>
      </c>
      <c r="K43" s="52">
        <f t="shared" si="10"/>
        <v>0.35714285714285715</v>
      </c>
      <c r="L43" s="64">
        <f t="shared" si="11"/>
        <v>25</v>
      </c>
      <c r="M43" s="95"/>
      <c r="N43" s="54"/>
      <c r="O43" s="100"/>
      <c r="R43" s="74">
        <v>0.64236111111111116</v>
      </c>
      <c r="S43" s="75" t="s">
        <v>22</v>
      </c>
      <c r="T43" s="76">
        <v>5</v>
      </c>
      <c r="U43" s="76">
        <v>3</v>
      </c>
      <c r="V43" s="76" t="s">
        <v>117</v>
      </c>
      <c r="W43" s="48" t="s">
        <v>60</v>
      </c>
      <c r="X43" s="104">
        <v>10</v>
      </c>
      <c r="Y43" s="104">
        <v>10</v>
      </c>
      <c r="Z43" s="51">
        <v>2.8</v>
      </c>
      <c r="AA43" s="52">
        <v>0.35714285714285715</v>
      </c>
      <c r="AB43" s="64">
        <f t="shared" si="12"/>
        <v>25</v>
      </c>
      <c r="AC43" s="54"/>
      <c r="AD43" s="12">
        <f t="shared" si="13"/>
        <v>0</v>
      </c>
      <c r="AE43" s="55">
        <f t="shared" si="14"/>
        <v>10</v>
      </c>
      <c r="AF43" s="9">
        <f t="shared" si="15"/>
        <v>0</v>
      </c>
    </row>
    <row r="44" spans="2:35" ht="18.75" customHeight="1" x14ac:dyDescent="0.3">
      <c r="B44" s="99">
        <v>0.64236111111111116</v>
      </c>
      <c r="C44" s="109" t="s">
        <v>22</v>
      </c>
      <c r="D44" s="48">
        <v>5</v>
      </c>
      <c r="E44" s="48">
        <v>4</v>
      </c>
      <c r="F44" s="48" t="s">
        <v>124</v>
      </c>
      <c r="G44" s="48" t="s">
        <v>1</v>
      </c>
      <c r="H44" s="104">
        <v>10</v>
      </c>
      <c r="I44" s="104">
        <v>10</v>
      </c>
      <c r="J44" s="51">
        <v>3.5</v>
      </c>
      <c r="K44" s="52">
        <f t="shared" si="10"/>
        <v>0.28571428571428575</v>
      </c>
      <c r="L44" s="64">
        <f t="shared" si="11"/>
        <v>25</v>
      </c>
      <c r="M44" s="95"/>
      <c r="N44" s="54"/>
      <c r="O44" s="100"/>
      <c r="R44" s="74">
        <v>0.64236111111111116</v>
      </c>
      <c r="S44" s="75" t="s">
        <v>22</v>
      </c>
      <c r="T44" s="76">
        <v>5</v>
      </c>
      <c r="U44" s="76">
        <v>4</v>
      </c>
      <c r="V44" s="76" t="s">
        <v>124</v>
      </c>
      <c r="W44" s="48" t="s">
        <v>1</v>
      </c>
      <c r="X44" s="104">
        <v>10</v>
      </c>
      <c r="Y44" s="104">
        <v>10</v>
      </c>
      <c r="Z44" s="51">
        <v>3.5</v>
      </c>
      <c r="AA44" s="52">
        <v>0.28571428571428575</v>
      </c>
      <c r="AB44" s="64">
        <f t="shared" si="12"/>
        <v>25</v>
      </c>
      <c r="AC44" s="54"/>
      <c r="AD44" s="12">
        <f t="shared" si="13"/>
        <v>0</v>
      </c>
      <c r="AE44" s="55">
        <f t="shared" si="14"/>
        <v>10</v>
      </c>
      <c r="AF44" s="9">
        <f t="shared" si="15"/>
        <v>0</v>
      </c>
    </row>
    <row r="45" spans="2:35" ht="18.75" customHeight="1" x14ac:dyDescent="0.5">
      <c r="B45" s="99">
        <v>0.65625</v>
      </c>
      <c r="C45" s="109" t="s">
        <v>108</v>
      </c>
      <c r="D45" s="48">
        <v>7</v>
      </c>
      <c r="E45" s="48">
        <v>9</v>
      </c>
      <c r="F45" s="48" t="s">
        <v>109</v>
      </c>
      <c r="G45" s="48" t="s">
        <v>18</v>
      </c>
      <c r="H45" s="104">
        <v>10</v>
      </c>
      <c r="I45" s="104">
        <v>10</v>
      </c>
      <c r="J45" s="51">
        <v>2.9</v>
      </c>
      <c r="K45" s="52">
        <f t="shared" si="10"/>
        <v>0.34482758620689657</v>
      </c>
      <c r="L45" s="64">
        <f t="shared" si="11"/>
        <v>25</v>
      </c>
      <c r="M45" s="95"/>
      <c r="N45" s="54"/>
      <c r="O45" s="100"/>
      <c r="R45" s="74">
        <v>0.65625</v>
      </c>
      <c r="S45" s="75" t="s">
        <v>108</v>
      </c>
      <c r="T45" s="76">
        <v>7</v>
      </c>
      <c r="U45" s="76">
        <v>9</v>
      </c>
      <c r="V45" s="76" t="s">
        <v>109</v>
      </c>
      <c r="W45" s="48" t="s">
        <v>18</v>
      </c>
      <c r="X45" s="104">
        <v>10</v>
      </c>
      <c r="Y45" s="104">
        <v>10</v>
      </c>
      <c r="Z45" s="51">
        <v>2.9</v>
      </c>
      <c r="AA45" s="52">
        <v>0.34482758620689657</v>
      </c>
      <c r="AB45" s="64">
        <f t="shared" si="12"/>
        <v>25</v>
      </c>
      <c r="AC45" s="54"/>
      <c r="AD45" s="12">
        <f t="shared" si="13"/>
        <v>0</v>
      </c>
      <c r="AE45" s="55">
        <f t="shared" si="14"/>
        <v>10</v>
      </c>
      <c r="AF45" s="9">
        <f t="shared" si="15"/>
        <v>0</v>
      </c>
      <c r="AG45" s="1"/>
    </row>
    <row r="46" spans="2:35" ht="18.75" customHeight="1" x14ac:dyDescent="0.5">
      <c r="B46" s="99">
        <v>0.65625</v>
      </c>
      <c r="C46" s="109" t="s">
        <v>108</v>
      </c>
      <c r="D46" s="48">
        <v>7</v>
      </c>
      <c r="E46" s="48">
        <v>7</v>
      </c>
      <c r="F46" s="48" t="s">
        <v>110</v>
      </c>
      <c r="G46" s="48" t="s">
        <v>40</v>
      </c>
      <c r="H46" s="104">
        <v>12</v>
      </c>
      <c r="I46" s="104">
        <v>22</v>
      </c>
      <c r="J46" s="51">
        <v>4</v>
      </c>
      <c r="K46" s="52">
        <f t="shared" si="10"/>
        <v>0.25</v>
      </c>
      <c r="L46" s="64">
        <f t="shared" si="11"/>
        <v>55</v>
      </c>
      <c r="M46" s="95"/>
      <c r="N46" s="54"/>
      <c r="O46" s="100"/>
      <c r="R46" s="74">
        <v>0.65625</v>
      </c>
      <c r="S46" s="75" t="s">
        <v>108</v>
      </c>
      <c r="T46" s="76">
        <v>7</v>
      </c>
      <c r="U46" s="76">
        <v>7</v>
      </c>
      <c r="V46" s="76" t="s">
        <v>110</v>
      </c>
      <c r="W46" s="48" t="s">
        <v>40</v>
      </c>
      <c r="X46" s="104">
        <v>12</v>
      </c>
      <c r="Y46" s="104">
        <v>22</v>
      </c>
      <c r="Z46" s="51">
        <v>4</v>
      </c>
      <c r="AA46" s="52">
        <v>0.25</v>
      </c>
      <c r="AB46" s="64">
        <f t="shared" si="12"/>
        <v>55</v>
      </c>
      <c r="AC46" s="54"/>
      <c r="AD46" s="12">
        <f t="shared" si="13"/>
        <v>0</v>
      </c>
      <c r="AE46" s="55">
        <f t="shared" si="14"/>
        <v>10</v>
      </c>
      <c r="AF46" s="9">
        <f t="shared" si="15"/>
        <v>0</v>
      </c>
      <c r="AG46" s="1"/>
    </row>
    <row r="47" spans="2:35" ht="18.75" customHeight="1" x14ac:dyDescent="0.5">
      <c r="B47" s="99">
        <v>0.65625</v>
      </c>
      <c r="C47" s="109" t="s">
        <v>108</v>
      </c>
      <c r="D47" s="48">
        <v>7</v>
      </c>
      <c r="E47" s="48">
        <v>7</v>
      </c>
      <c r="F47" s="48" t="s">
        <v>110</v>
      </c>
      <c r="G47" s="48" t="s">
        <v>18</v>
      </c>
      <c r="H47" s="104">
        <v>10</v>
      </c>
      <c r="I47" s="104"/>
      <c r="J47" s="51"/>
      <c r="K47" s="52" t="str">
        <f t="shared" si="10"/>
        <v/>
      </c>
      <c r="L47" s="64" t="str">
        <f t="shared" si="11"/>
        <v/>
      </c>
      <c r="M47" s="95"/>
      <c r="N47" s="54"/>
      <c r="O47" s="100"/>
      <c r="R47" s="74">
        <v>0.65625</v>
      </c>
      <c r="S47" s="75" t="s">
        <v>108</v>
      </c>
      <c r="T47" s="76">
        <v>7</v>
      </c>
      <c r="U47" s="76">
        <v>7</v>
      </c>
      <c r="V47" s="76" t="s">
        <v>110</v>
      </c>
      <c r="W47" s="48" t="s">
        <v>18</v>
      </c>
      <c r="X47" s="104">
        <v>10</v>
      </c>
      <c r="Y47" s="104"/>
      <c r="Z47" s="51"/>
      <c r="AA47" s="52" t="s">
        <v>128</v>
      </c>
      <c r="AB47" s="64" t="str">
        <f t="shared" si="12"/>
        <v/>
      </c>
      <c r="AC47" s="54"/>
      <c r="AD47" s="12" t="str">
        <f t="shared" si="13"/>
        <v/>
      </c>
      <c r="AE47" s="55" t="str">
        <f t="shared" si="14"/>
        <v/>
      </c>
      <c r="AF47" s="9" t="str">
        <f t="shared" si="15"/>
        <v/>
      </c>
      <c r="AG47" s="1"/>
    </row>
    <row r="48" spans="2:35" ht="18.75" customHeight="1" x14ac:dyDescent="0.5">
      <c r="B48" s="99">
        <v>0.66666666666666663</v>
      </c>
      <c r="C48" s="109" t="s">
        <v>22</v>
      </c>
      <c r="D48" s="48">
        <v>6</v>
      </c>
      <c r="E48" s="48">
        <v>2</v>
      </c>
      <c r="F48" s="48" t="s">
        <v>90</v>
      </c>
      <c r="G48" s="48" t="s">
        <v>1</v>
      </c>
      <c r="H48" s="104">
        <v>10</v>
      </c>
      <c r="I48" s="104">
        <v>10</v>
      </c>
      <c r="J48" s="51">
        <v>2.9</v>
      </c>
      <c r="K48" s="52">
        <f t="shared" si="10"/>
        <v>0.34482758620689657</v>
      </c>
      <c r="L48" s="64">
        <f t="shared" si="11"/>
        <v>25</v>
      </c>
      <c r="M48" s="95"/>
      <c r="N48" s="54"/>
      <c r="O48" s="100"/>
      <c r="R48" s="74">
        <v>0.66666666666666663</v>
      </c>
      <c r="S48" s="75" t="s">
        <v>22</v>
      </c>
      <c r="T48" s="76">
        <v>6</v>
      </c>
      <c r="U48" s="76">
        <v>2</v>
      </c>
      <c r="V48" s="76" t="s">
        <v>90</v>
      </c>
      <c r="W48" s="48" t="s">
        <v>1</v>
      </c>
      <c r="X48" s="104">
        <v>10</v>
      </c>
      <c r="Y48" s="104">
        <v>10</v>
      </c>
      <c r="Z48" s="51">
        <v>2.9</v>
      </c>
      <c r="AA48" s="52">
        <v>0.34482758620689657</v>
      </c>
      <c r="AB48" s="64">
        <f t="shared" si="12"/>
        <v>25</v>
      </c>
      <c r="AC48" s="54"/>
      <c r="AD48" s="12">
        <f t="shared" si="13"/>
        <v>0</v>
      </c>
      <c r="AE48" s="55">
        <f t="shared" si="14"/>
        <v>10</v>
      </c>
      <c r="AF48" s="9">
        <f t="shared" si="15"/>
        <v>0</v>
      </c>
      <c r="AG48" s="1"/>
    </row>
    <row r="49" spans="2:33" ht="18.75" customHeight="1" x14ac:dyDescent="0.5">
      <c r="B49" s="99">
        <v>0.66666666666666663</v>
      </c>
      <c r="C49" s="109" t="s">
        <v>22</v>
      </c>
      <c r="D49" s="48">
        <v>6</v>
      </c>
      <c r="E49" s="48">
        <v>10</v>
      </c>
      <c r="F49" s="48" t="s">
        <v>118</v>
      </c>
      <c r="G49" s="48" t="s">
        <v>60</v>
      </c>
      <c r="H49" s="104">
        <v>10</v>
      </c>
      <c r="I49" s="104">
        <v>10</v>
      </c>
      <c r="J49" s="51">
        <v>7</v>
      </c>
      <c r="K49" s="52">
        <f t="shared" si="10"/>
        <v>0.14285714285714288</v>
      </c>
      <c r="L49" s="64">
        <f t="shared" si="11"/>
        <v>25</v>
      </c>
      <c r="M49" s="95"/>
      <c r="N49" s="54"/>
      <c r="O49" s="100"/>
      <c r="R49" s="74">
        <v>0.66666666666666663</v>
      </c>
      <c r="S49" s="75" t="s">
        <v>22</v>
      </c>
      <c r="T49" s="76">
        <v>6</v>
      </c>
      <c r="U49" s="76">
        <v>10</v>
      </c>
      <c r="V49" s="76" t="s">
        <v>118</v>
      </c>
      <c r="W49" s="48" t="s">
        <v>60</v>
      </c>
      <c r="X49" s="104">
        <v>10</v>
      </c>
      <c r="Y49" s="104">
        <v>10</v>
      </c>
      <c r="Z49" s="51">
        <v>7</v>
      </c>
      <c r="AA49" s="52">
        <v>0.14285714285714288</v>
      </c>
      <c r="AB49" s="64">
        <f t="shared" si="12"/>
        <v>25</v>
      </c>
      <c r="AC49" s="54"/>
      <c r="AD49" s="12">
        <f t="shared" si="13"/>
        <v>0</v>
      </c>
      <c r="AE49" s="55">
        <f t="shared" si="14"/>
        <v>10</v>
      </c>
      <c r="AF49" s="9">
        <f t="shared" si="15"/>
        <v>0</v>
      </c>
      <c r="AG49" s="1"/>
    </row>
    <row r="50" spans="2:33" ht="18.75" customHeight="1" x14ac:dyDescent="0.3">
      <c r="B50" s="99">
        <v>0.68055555555555558</v>
      </c>
      <c r="C50" s="109" t="s">
        <v>108</v>
      </c>
      <c r="D50" s="48">
        <v>8</v>
      </c>
      <c r="E50" s="48">
        <v>3</v>
      </c>
      <c r="F50" s="48" t="s">
        <v>125</v>
      </c>
      <c r="G50" s="48" t="s">
        <v>1</v>
      </c>
      <c r="H50" s="104">
        <v>12</v>
      </c>
      <c r="I50" s="104">
        <v>27</v>
      </c>
      <c r="J50" s="51">
        <v>4.8</v>
      </c>
      <c r="K50" s="52">
        <f t="shared" si="10"/>
        <v>0.20833333333333337</v>
      </c>
      <c r="L50" s="64">
        <f t="shared" si="11"/>
        <v>67.5</v>
      </c>
      <c r="M50" s="95"/>
      <c r="N50" s="54"/>
      <c r="O50" s="100"/>
      <c r="R50" s="74">
        <v>0.68055555555555558</v>
      </c>
      <c r="S50" s="75" t="s">
        <v>108</v>
      </c>
      <c r="T50" s="76">
        <v>8</v>
      </c>
      <c r="U50" s="76">
        <v>3</v>
      </c>
      <c r="V50" s="76" t="s">
        <v>125</v>
      </c>
      <c r="W50" s="48" t="s">
        <v>1</v>
      </c>
      <c r="X50" s="104">
        <v>12</v>
      </c>
      <c r="Y50" s="104">
        <v>27</v>
      </c>
      <c r="Z50" s="51">
        <v>4.8</v>
      </c>
      <c r="AA50" s="52">
        <v>0.20833333333333337</v>
      </c>
      <c r="AB50" s="64">
        <f t="shared" si="12"/>
        <v>67.5</v>
      </c>
      <c r="AC50" s="54">
        <v>4.2</v>
      </c>
      <c r="AD50" s="12">
        <f t="shared" si="13"/>
        <v>283.5</v>
      </c>
      <c r="AE50" s="55">
        <f t="shared" si="14"/>
        <v>10</v>
      </c>
      <c r="AF50" s="9">
        <f t="shared" si="15"/>
        <v>42</v>
      </c>
    </row>
    <row r="51" spans="2:33" ht="18.75" customHeight="1" x14ac:dyDescent="0.5">
      <c r="B51" s="99">
        <v>0.68055555555555558</v>
      </c>
      <c r="C51" s="109" t="s">
        <v>108</v>
      </c>
      <c r="D51" s="48">
        <v>8</v>
      </c>
      <c r="E51" s="48">
        <v>3</v>
      </c>
      <c r="F51" s="48" t="s">
        <v>125</v>
      </c>
      <c r="G51" s="48" t="s">
        <v>40</v>
      </c>
      <c r="H51" s="104">
        <v>15</v>
      </c>
      <c r="I51" s="104"/>
      <c r="J51" s="51"/>
      <c r="K51" s="52" t="str">
        <f t="shared" si="10"/>
        <v/>
      </c>
      <c r="L51" s="64" t="str">
        <f t="shared" si="11"/>
        <v/>
      </c>
      <c r="M51" s="95"/>
      <c r="N51" s="54"/>
      <c r="O51" s="100"/>
      <c r="R51" s="74">
        <v>0.68055555555555558</v>
      </c>
      <c r="S51" s="75" t="s">
        <v>108</v>
      </c>
      <c r="T51" s="76">
        <v>8</v>
      </c>
      <c r="U51" s="76">
        <v>3</v>
      </c>
      <c r="V51" s="76" t="s">
        <v>125</v>
      </c>
      <c r="W51" s="48" t="s">
        <v>40</v>
      </c>
      <c r="X51" s="104">
        <v>15</v>
      </c>
      <c r="Y51" s="104"/>
      <c r="Z51" s="51"/>
      <c r="AA51" s="52" t="s">
        <v>128</v>
      </c>
      <c r="AB51" s="64" t="str">
        <f t="shared" si="12"/>
        <v/>
      </c>
      <c r="AC51" s="54"/>
      <c r="AD51" s="12" t="str">
        <f t="shared" si="13"/>
        <v/>
      </c>
      <c r="AE51" s="55" t="str">
        <f t="shared" si="14"/>
        <v/>
      </c>
      <c r="AF51" s="9" t="str">
        <f t="shared" si="15"/>
        <v/>
      </c>
      <c r="AG51" s="1"/>
    </row>
    <row r="52" spans="2:33" ht="18.75" customHeight="1" x14ac:dyDescent="0.3">
      <c r="B52" s="99">
        <v>0.69444444444444442</v>
      </c>
      <c r="C52" s="109" t="s">
        <v>22</v>
      </c>
      <c r="D52" s="48">
        <v>7</v>
      </c>
      <c r="E52" s="48">
        <v>3</v>
      </c>
      <c r="F52" s="48" t="s">
        <v>126</v>
      </c>
      <c r="G52" s="48" t="s">
        <v>1</v>
      </c>
      <c r="H52" s="104">
        <v>10</v>
      </c>
      <c r="I52" s="104">
        <v>10</v>
      </c>
      <c r="J52" s="51">
        <v>4.2</v>
      </c>
      <c r="K52" s="52">
        <f t="shared" si="10"/>
        <v>0.23809523809523811</v>
      </c>
      <c r="L52" s="64">
        <f t="shared" si="11"/>
        <v>25</v>
      </c>
      <c r="M52" s="95"/>
      <c r="N52" s="54"/>
      <c r="O52" s="100"/>
      <c r="R52" s="74">
        <v>0.69444444444444442</v>
      </c>
      <c r="S52" s="75" t="s">
        <v>22</v>
      </c>
      <c r="T52" s="76">
        <v>7</v>
      </c>
      <c r="U52" s="76">
        <v>3</v>
      </c>
      <c r="V52" s="76" t="s">
        <v>126</v>
      </c>
      <c r="W52" s="48" t="s">
        <v>1</v>
      </c>
      <c r="X52" s="104">
        <v>10</v>
      </c>
      <c r="Y52" s="104">
        <v>10</v>
      </c>
      <c r="Z52" s="51">
        <v>4.2</v>
      </c>
      <c r="AA52" s="52">
        <v>0.23809523809523811</v>
      </c>
      <c r="AB52" s="64">
        <f t="shared" si="12"/>
        <v>25</v>
      </c>
      <c r="AC52" s="54"/>
      <c r="AD52" s="12">
        <f t="shared" si="13"/>
        <v>0</v>
      </c>
      <c r="AE52" s="55">
        <f t="shared" si="14"/>
        <v>10</v>
      </c>
      <c r="AF52" s="9">
        <f t="shared" si="15"/>
        <v>0</v>
      </c>
    </row>
    <row r="53" spans="2:33" ht="18.75" customHeight="1" x14ac:dyDescent="0.3">
      <c r="B53" s="99">
        <v>0.70833333333333337</v>
      </c>
      <c r="C53" s="109" t="s">
        <v>108</v>
      </c>
      <c r="D53" s="48">
        <v>9</v>
      </c>
      <c r="E53" s="48">
        <v>12</v>
      </c>
      <c r="F53" s="48" t="s">
        <v>112</v>
      </c>
      <c r="G53" s="48" t="s">
        <v>40</v>
      </c>
      <c r="H53" s="104">
        <v>12</v>
      </c>
      <c r="I53" s="104">
        <v>22</v>
      </c>
      <c r="J53" s="51">
        <v>16</v>
      </c>
      <c r="K53" s="52">
        <f t="shared" si="10"/>
        <v>6.25E-2</v>
      </c>
      <c r="L53" s="64">
        <f t="shared" si="11"/>
        <v>55</v>
      </c>
      <c r="M53" s="95"/>
      <c r="N53" s="54"/>
      <c r="O53" s="100"/>
      <c r="R53" s="74">
        <v>0.70833333333333337</v>
      </c>
      <c r="S53" s="75" t="s">
        <v>108</v>
      </c>
      <c r="T53" s="76">
        <v>9</v>
      </c>
      <c r="U53" s="76">
        <v>12</v>
      </c>
      <c r="V53" s="76" t="s">
        <v>112</v>
      </c>
      <c r="W53" s="48" t="s">
        <v>40</v>
      </c>
      <c r="X53" s="104">
        <v>12</v>
      </c>
      <c r="Y53" s="104">
        <v>22</v>
      </c>
      <c r="Z53" s="51">
        <v>16</v>
      </c>
      <c r="AA53" s="52">
        <v>6.25E-2</v>
      </c>
      <c r="AB53" s="64">
        <f t="shared" si="12"/>
        <v>55</v>
      </c>
      <c r="AC53" s="54"/>
      <c r="AD53" s="12">
        <f t="shared" si="13"/>
        <v>0</v>
      </c>
      <c r="AE53" s="55">
        <f t="shared" si="14"/>
        <v>10</v>
      </c>
      <c r="AF53" s="9">
        <f t="shared" si="15"/>
        <v>0</v>
      </c>
    </row>
    <row r="54" spans="2:33" ht="18.75" customHeight="1" x14ac:dyDescent="0.5">
      <c r="B54" s="99">
        <v>0.70833333333333337</v>
      </c>
      <c r="C54" s="109" t="s">
        <v>108</v>
      </c>
      <c r="D54" s="48">
        <v>9</v>
      </c>
      <c r="E54" s="48">
        <v>12</v>
      </c>
      <c r="F54" s="48" t="s">
        <v>112</v>
      </c>
      <c r="G54" s="48" t="s">
        <v>18</v>
      </c>
      <c r="H54" s="104">
        <v>10</v>
      </c>
      <c r="I54" s="104"/>
      <c r="J54" s="51"/>
      <c r="K54" s="52" t="str">
        <f t="shared" si="10"/>
        <v/>
      </c>
      <c r="L54" s="64" t="str">
        <f t="shared" si="11"/>
        <v/>
      </c>
      <c r="M54" s="95"/>
      <c r="N54" s="54"/>
      <c r="O54" s="100"/>
      <c r="R54" s="74">
        <v>0.70833333333333337</v>
      </c>
      <c r="S54" s="75" t="s">
        <v>108</v>
      </c>
      <c r="T54" s="76">
        <v>9</v>
      </c>
      <c r="U54" s="76">
        <v>12</v>
      </c>
      <c r="V54" s="76" t="s">
        <v>112</v>
      </c>
      <c r="W54" s="48" t="s">
        <v>18</v>
      </c>
      <c r="X54" s="104">
        <v>10</v>
      </c>
      <c r="Y54" s="104"/>
      <c r="Z54" s="51"/>
      <c r="AA54" s="52" t="s">
        <v>128</v>
      </c>
      <c r="AB54" s="64" t="str">
        <f t="shared" si="12"/>
        <v/>
      </c>
      <c r="AC54" s="54"/>
      <c r="AD54" s="12" t="str">
        <f t="shared" si="13"/>
        <v/>
      </c>
      <c r="AE54" s="55" t="str">
        <f t="shared" si="14"/>
        <v/>
      </c>
      <c r="AF54" s="9" t="str">
        <f t="shared" si="15"/>
        <v/>
      </c>
      <c r="AG54" s="1"/>
    </row>
    <row r="55" spans="2:33" ht="18.75" customHeight="1" x14ac:dyDescent="0.3">
      <c r="B55" s="99">
        <v>0.70833333333333337</v>
      </c>
      <c r="C55" s="109" t="s">
        <v>108</v>
      </c>
      <c r="D55" s="48">
        <v>9</v>
      </c>
      <c r="E55" s="48">
        <v>11</v>
      </c>
      <c r="F55" s="48" t="s">
        <v>111</v>
      </c>
      <c r="G55" s="48" t="s">
        <v>1</v>
      </c>
      <c r="H55" s="104">
        <v>12</v>
      </c>
      <c r="I55" s="104">
        <v>35</v>
      </c>
      <c r="J55" s="51">
        <v>5.5</v>
      </c>
      <c r="K55" s="52">
        <f t="shared" si="10"/>
        <v>0.18181818181818182</v>
      </c>
      <c r="L55" s="64">
        <f t="shared" si="11"/>
        <v>87.5</v>
      </c>
      <c r="M55" s="95"/>
      <c r="N55" s="54"/>
      <c r="O55" s="100"/>
      <c r="R55" s="74">
        <v>0.70833333333333337</v>
      </c>
      <c r="S55" s="75" t="s">
        <v>108</v>
      </c>
      <c r="T55" s="76">
        <v>9</v>
      </c>
      <c r="U55" s="76">
        <v>11</v>
      </c>
      <c r="V55" s="76" t="s">
        <v>111</v>
      </c>
      <c r="W55" s="48" t="s">
        <v>1</v>
      </c>
      <c r="X55" s="104">
        <v>12</v>
      </c>
      <c r="Y55" s="104">
        <v>35</v>
      </c>
      <c r="Z55" s="51">
        <v>5.5</v>
      </c>
      <c r="AA55" s="52">
        <v>0.18181818181818182</v>
      </c>
      <c r="AB55" s="64">
        <f t="shared" si="12"/>
        <v>87.5</v>
      </c>
      <c r="AC55" s="54"/>
      <c r="AD55" s="12">
        <f t="shared" si="13"/>
        <v>0</v>
      </c>
      <c r="AE55" s="55">
        <f t="shared" si="14"/>
        <v>10</v>
      </c>
      <c r="AF55" s="9">
        <f t="shared" si="15"/>
        <v>0</v>
      </c>
    </row>
    <row r="56" spans="2:33" ht="18.75" customHeight="1" x14ac:dyDescent="0.3">
      <c r="B56" s="99">
        <v>0.70833333333333337</v>
      </c>
      <c r="C56" s="109" t="s">
        <v>108</v>
      </c>
      <c r="D56" s="48">
        <v>9</v>
      </c>
      <c r="E56" s="48">
        <v>11</v>
      </c>
      <c r="F56" s="48" t="s">
        <v>111</v>
      </c>
      <c r="G56" s="48" t="s">
        <v>40</v>
      </c>
      <c r="H56" s="104">
        <v>13</v>
      </c>
      <c r="I56" s="104"/>
      <c r="J56" s="51"/>
      <c r="K56" s="52" t="str">
        <f t="shared" si="10"/>
        <v/>
      </c>
      <c r="L56" s="64" t="str">
        <f t="shared" si="11"/>
        <v/>
      </c>
      <c r="M56" s="95"/>
      <c r="N56" s="54"/>
      <c r="O56" s="100"/>
      <c r="R56" s="74">
        <v>0.70833333333333337</v>
      </c>
      <c r="S56" s="75" t="s">
        <v>108</v>
      </c>
      <c r="T56" s="76">
        <v>9</v>
      </c>
      <c r="U56" s="76">
        <v>11</v>
      </c>
      <c r="V56" s="76" t="s">
        <v>111</v>
      </c>
      <c r="W56" s="48" t="s">
        <v>40</v>
      </c>
      <c r="X56" s="104">
        <v>13</v>
      </c>
      <c r="Y56" s="104"/>
      <c r="Z56" s="51"/>
      <c r="AA56" s="52" t="s">
        <v>128</v>
      </c>
      <c r="AB56" s="64" t="str">
        <f t="shared" si="12"/>
        <v/>
      </c>
      <c r="AC56" s="54"/>
      <c r="AD56" s="12" t="str">
        <f t="shared" si="13"/>
        <v/>
      </c>
      <c r="AE56" s="55" t="str">
        <f t="shared" si="14"/>
        <v/>
      </c>
      <c r="AF56" s="9" t="str">
        <f t="shared" si="15"/>
        <v/>
      </c>
    </row>
    <row r="57" spans="2:33" ht="18.75" customHeight="1" x14ac:dyDescent="0.5">
      <c r="B57" s="99">
        <v>0.70833333333333337</v>
      </c>
      <c r="C57" s="109" t="s">
        <v>108</v>
      </c>
      <c r="D57" s="48">
        <v>9</v>
      </c>
      <c r="E57" s="48">
        <v>11</v>
      </c>
      <c r="F57" s="48" t="s">
        <v>111</v>
      </c>
      <c r="G57" s="48" t="s">
        <v>18</v>
      </c>
      <c r="H57" s="104">
        <v>10</v>
      </c>
      <c r="I57" s="104"/>
      <c r="J57" s="51"/>
      <c r="K57" s="52" t="str">
        <f t="shared" si="10"/>
        <v/>
      </c>
      <c r="L57" s="64" t="str">
        <f t="shared" si="11"/>
        <v/>
      </c>
      <c r="M57" s="95"/>
      <c r="N57" s="54"/>
      <c r="O57" s="100"/>
      <c r="R57" s="74">
        <v>0.70833333333333337</v>
      </c>
      <c r="S57" s="75" t="s">
        <v>108</v>
      </c>
      <c r="T57" s="76">
        <v>9</v>
      </c>
      <c r="U57" s="76">
        <v>11</v>
      </c>
      <c r="V57" s="76" t="s">
        <v>111</v>
      </c>
      <c r="W57" s="48" t="s">
        <v>18</v>
      </c>
      <c r="X57" s="104">
        <v>10</v>
      </c>
      <c r="Y57" s="104"/>
      <c r="Z57" s="51"/>
      <c r="AA57" s="52" t="s">
        <v>128</v>
      </c>
      <c r="AB57" s="64" t="str">
        <f t="shared" si="12"/>
        <v/>
      </c>
      <c r="AC57" s="54"/>
      <c r="AD57" s="12" t="str">
        <f t="shared" si="13"/>
        <v/>
      </c>
      <c r="AE57" s="55" t="str">
        <f t="shared" si="14"/>
        <v/>
      </c>
      <c r="AF57" s="9" t="str">
        <f t="shared" si="15"/>
        <v/>
      </c>
      <c r="AG57" s="1"/>
    </row>
    <row r="58" spans="2:33" ht="18.75" customHeight="1" x14ac:dyDescent="0.5">
      <c r="B58" s="99">
        <v>0.72222222222222221</v>
      </c>
      <c r="C58" s="109" t="s">
        <v>22</v>
      </c>
      <c r="D58" s="48">
        <v>8</v>
      </c>
      <c r="E58" s="48">
        <v>16</v>
      </c>
      <c r="F58" s="48" t="s">
        <v>119</v>
      </c>
      <c r="G58" s="48" t="s">
        <v>60</v>
      </c>
      <c r="H58" s="104">
        <v>10</v>
      </c>
      <c r="I58" s="104">
        <v>10</v>
      </c>
      <c r="J58" s="51">
        <v>6.5</v>
      </c>
      <c r="K58" s="52">
        <f t="shared" si="10"/>
        <v>0.15384615384615385</v>
      </c>
      <c r="L58" s="64">
        <f t="shared" si="11"/>
        <v>25</v>
      </c>
      <c r="M58" s="95"/>
      <c r="N58" s="54"/>
      <c r="O58" s="100"/>
      <c r="R58" s="74">
        <v>0.72222222222222221</v>
      </c>
      <c r="S58" s="75" t="s">
        <v>22</v>
      </c>
      <c r="T58" s="76">
        <v>8</v>
      </c>
      <c r="U58" s="76">
        <v>16</v>
      </c>
      <c r="V58" s="76" t="s">
        <v>119</v>
      </c>
      <c r="W58" s="48" t="s">
        <v>60</v>
      </c>
      <c r="X58" s="104">
        <v>10</v>
      </c>
      <c r="Y58" s="104">
        <v>10</v>
      </c>
      <c r="Z58" s="51">
        <v>6.5</v>
      </c>
      <c r="AA58" s="52">
        <v>0.15384615384615385</v>
      </c>
      <c r="AB58" s="64">
        <f t="shared" si="12"/>
        <v>25</v>
      </c>
      <c r="AC58" s="54"/>
      <c r="AD58" s="12">
        <f t="shared" si="13"/>
        <v>0</v>
      </c>
      <c r="AE58" s="55">
        <f t="shared" si="14"/>
        <v>10</v>
      </c>
      <c r="AF58" s="9">
        <f t="shared" si="15"/>
        <v>0</v>
      </c>
      <c r="AG58" s="1"/>
    </row>
    <row r="59" spans="2:33" ht="18.75" customHeight="1" x14ac:dyDescent="0.5">
      <c r="B59" s="99">
        <v>0.72222222222222221</v>
      </c>
      <c r="C59" s="109" t="s">
        <v>22</v>
      </c>
      <c r="D59" s="48">
        <v>8</v>
      </c>
      <c r="E59" s="48">
        <v>5</v>
      </c>
      <c r="F59" s="48" t="s">
        <v>120</v>
      </c>
      <c r="G59" s="48" t="s">
        <v>60</v>
      </c>
      <c r="H59" s="104">
        <v>10</v>
      </c>
      <c r="I59" s="104">
        <v>10</v>
      </c>
      <c r="J59" s="51">
        <v>2.7</v>
      </c>
      <c r="K59" s="52">
        <f t="shared" si="10"/>
        <v>0.37037037037037041</v>
      </c>
      <c r="L59" s="64">
        <f t="shared" si="11"/>
        <v>25</v>
      </c>
      <c r="M59" s="95"/>
      <c r="N59" s="54"/>
      <c r="O59" s="100"/>
      <c r="R59" s="74">
        <v>0.72222222222222221</v>
      </c>
      <c r="S59" s="75" t="s">
        <v>22</v>
      </c>
      <c r="T59" s="76">
        <v>8</v>
      </c>
      <c r="U59" s="76">
        <v>5</v>
      </c>
      <c r="V59" s="76" t="s">
        <v>120</v>
      </c>
      <c r="W59" s="48" t="s">
        <v>60</v>
      </c>
      <c r="X59" s="104">
        <v>10</v>
      </c>
      <c r="Y59" s="104">
        <v>10</v>
      </c>
      <c r="Z59" s="51">
        <v>2.7</v>
      </c>
      <c r="AA59" s="52">
        <v>0.37037037037037041</v>
      </c>
      <c r="AB59" s="64">
        <f t="shared" si="12"/>
        <v>25</v>
      </c>
      <c r="AC59" s="54">
        <v>3.1</v>
      </c>
      <c r="AD59" s="12">
        <f t="shared" si="13"/>
        <v>77.5</v>
      </c>
      <c r="AE59" s="55">
        <f t="shared" si="14"/>
        <v>10</v>
      </c>
      <c r="AF59" s="9">
        <f t="shared" si="15"/>
        <v>31</v>
      </c>
      <c r="AG59" s="1"/>
    </row>
    <row r="60" spans="2:33" ht="18.75" customHeight="1" x14ac:dyDescent="0.5">
      <c r="B60" s="99">
        <v>0.73611111111111116</v>
      </c>
      <c r="C60" s="109" t="s">
        <v>108</v>
      </c>
      <c r="D60" s="48">
        <v>10</v>
      </c>
      <c r="E60" s="48">
        <v>14</v>
      </c>
      <c r="F60" s="48" t="s">
        <v>113</v>
      </c>
      <c r="G60" s="48" t="s">
        <v>1</v>
      </c>
      <c r="H60" s="104">
        <v>12</v>
      </c>
      <c r="I60" s="104">
        <v>42</v>
      </c>
      <c r="J60" s="51">
        <v>3.6</v>
      </c>
      <c r="K60" s="52">
        <f t="shared" si="10"/>
        <v>0.27777777777777779</v>
      </c>
      <c r="L60" s="64">
        <f t="shared" si="11"/>
        <v>105</v>
      </c>
      <c r="M60" s="95"/>
      <c r="N60" s="54"/>
      <c r="O60" s="100"/>
      <c r="R60" s="74">
        <v>0.73611111111111116</v>
      </c>
      <c r="S60" s="75" t="s">
        <v>108</v>
      </c>
      <c r="T60" s="76">
        <v>10</v>
      </c>
      <c r="U60" s="76">
        <v>14</v>
      </c>
      <c r="V60" s="76" t="s">
        <v>113</v>
      </c>
      <c r="W60" s="48" t="s">
        <v>1</v>
      </c>
      <c r="X60" s="104">
        <v>12</v>
      </c>
      <c r="Y60" s="104">
        <v>42</v>
      </c>
      <c r="Z60" s="51">
        <v>3.6</v>
      </c>
      <c r="AA60" s="52">
        <v>0.27777777777777779</v>
      </c>
      <c r="AB60" s="64">
        <f t="shared" si="12"/>
        <v>105</v>
      </c>
      <c r="AC60" s="54">
        <v>2.7</v>
      </c>
      <c r="AD60" s="12">
        <f t="shared" si="13"/>
        <v>283.5</v>
      </c>
      <c r="AE60" s="55">
        <f t="shared" si="14"/>
        <v>10</v>
      </c>
      <c r="AF60" s="9">
        <f t="shared" si="15"/>
        <v>27</v>
      </c>
      <c r="AG60" s="1"/>
    </row>
    <row r="61" spans="2:33" ht="18.75" customHeight="1" x14ac:dyDescent="0.5">
      <c r="B61" s="99">
        <v>0.73611111111111116</v>
      </c>
      <c r="C61" s="109" t="s">
        <v>108</v>
      </c>
      <c r="D61" s="48">
        <v>10</v>
      </c>
      <c r="E61" s="48">
        <v>14</v>
      </c>
      <c r="F61" s="48" t="s">
        <v>113</v>
      </c>
      <c r="G61" s="48" t="s">
        <v>40</v>
      </c>
      <c r="H61" s="104">
        <v>20</v>
      </c>
      <c r="I61" s="104"/>
      <c r="J61" s="51"/>
      <c r="K61" s="52" t="str">
        <f t="shared" si="10"/>
        <v/>
      </c>
      <c r="L61" s="64" t="str">
        <f t="shared" si="11"/>
        <v/>
      </c>
      <c r="M61" s="95"/>
      <c r="N61" s="54"/>
      <c r="O61" s="100"/>
      <c r="R61" s="74">
        <v>0.73611111111111116</v>
      </c>
      <c r="S61" s="75" t="s">
        <v>108</v>
      </c>
      <c r="T61" s="76">
        <v>10</v>
      </c>
      <c r="U61" s="76">
        <v>14</v>
      </c>
      <c r="V61" s="76" t="s">
        <v>113</v>
      </c>
      <c r="W61" s="48" t="s">
        <v>40</v>
      </c>
      <c r="X61" s="104">
        <v>20</v>
      </c>
      <c r="Y61" s="104"/>
      <c r="Z61" s="51"/>
      <c r="AA61" s="52" t="s">
        <v>128</v>
      </c>
      <c r="AB61" s="64" t="str">
        <f t="shared" si="12"/>
        <v/>
      </c>
      <c r="AC61" s="54"/>
      <c r="AD61" s="12" t="str">
        <f t="shared" si="13"/>
        <v/>
      </c>
      <c r="AE61" s="55" t="str">
        <f t="shared" si="14"/>
        <v/>
      </c>
      <c r="AF61" s="9" t="str">
        <f t="shared" si="15"/>
        <v/>
      </c>
      <c r="AG61" s="1"/>
    </row>
    <row r="62" spans="2:33" ht="18.75" customHeight="1" x14ac:dyDescent="0.5">
      <c r="B62" s="99">
        <v>0.73611111111111116</v>
      </c>
      <c r="C62" s="109" t="s">
        <v>108</v>
      </c>
      <c r="D62" s="48">
        <v>10</v>
      </c>
      <c r="E62" s="48">
        <v>14</v>
      </c>
      <c r="F62" s="48" t="s">
        <v>113</v>
      </c>
      <c r="G62" s="48" t="s">
        <v>18</v>
      </c>
      <c r="H62" s="104">
        <v>10</v>
      </c>
      <c r="I62" s="104"/>
      <c r="J62" s="51"/>
      <c r="K62" s="52" t="str">
        <f t="shared" si="10"/>
        <v/>
      </c>
      <c r="L62" s="64" t="str">
        <f t="shared" si="11"/>
        <v/>
      </c>
      <c r="M62" s="95"/>
      <c r="N62" s="54"/>
      <c r="O62" s="100"/>
      <c r="R62" s="74">
        <v>0.73611111111111116</v>
      </c>
      <c r="S62" s="75" t="s">
        <v>108</v>
      </c>
      <c r="T62" s="76">
        <v>10</v>
      </c>
      <c r="U62" s="76">
        <v>14</v>
      </c>
      <c r="V62" s="76" t="s">
        <v>113</v>
      </c>
      <c r="W62" s="48" t="s">
        <v>18</v>
      </c>
      <c r="X62" s="104">
        <v>10</v>
      </c>
      <c r="Y62" s="104"/>
      <c r="Z62" s="51"/>
      <c r="AA62" s="52" t="s">
        <v>128</v>
      </c>
      <c r="AB62" s="64" t="str">
        <f t="shared" si="12"/>
        <v/>
      </c>
      <c r="AC62" s="54"/>
      <c r="AD62" s="12" t="str">
        <f t="shared" si="13"/>
        <v/>
      </c>
      <c r="AE62" s="55" t="str">
        <f t="shared" si="14"/>
        <v/>
      </c>
      <c r="AF62" s="9" t="str">
        <f t="shared" si="15"/>
        <v/>
      </c>
      <c r="AG62" s="1"/>
    </row>
    <row r="63" spans="2:33" ht="18.75" customHeight="1" x14ac:dyDescent="0.5">
      <c r="B63" s="99">
        <v>0.74652777777777779</v>
      </c>
      <c r="C63" s="109" t="s">
        <v>22</v>
      </c>
      <c r="D63" s="48">
        <v>9</v>
      </c>
      <c r="E63" s="48">
        <v>5</v>
      </c>
      <c r="F63" s="48" t="s">
        <v>121</v>
      </c>
      <c r="G63" s="48" t="s">
        <v>60</v>
      </c>
      <c r="H63" s="104">
        <v>10</v>
      </c>
      <c r="I63" s="104">
        <v>10</v>
      </c>
      <c r="J63" s="51">
        <v>15</v>
      </c>
      <c r="K63" s="52">
        <f t="shared" si="10"/>
        <v>6.6666666666666666E-2</v>
      </c>
      <c r="L63" s="64">
        <f t="shared" si="11"/>
        <v>25</v>
      </c>
      <c r="M63" s="95"/>
      <c r="N63" s="54"/>
      <c r="O63" s="100"/>
      <c r="R63" s="74">
        <v>0.74652777777777779</v>
      </c>
      <c r="S63" s="75" t="s">
        <v>22</v>
      </c>
      <c r="T63" s="76">
        <v>9</v>
      </c>
      <c r="U63" s="76">
        <v>5</v>
      </c>
      <c r="V63" s="76" t="s">
        <v>121</v>
      </c>
      <c r="W63" s="48" t="s">
        <v>60</v>
      </c>
      <c r="X63" s="104">
        <v>10</v>
      </c>
      <c r="Y63" s="104">
        <v>10</v>
      </c>
      <c r="Z63" s="51">
        <v>15</v>
      </c>
      <c r="AA63" s="52">
        <v>6.6666666666666666E-2</v>
      </c>
      <c r="AB63" s="64">
        <f t="shared" si="12"/>
        <v>25</v>
      </c>
      <c r="AC63" s="54"/>
      <c r="AD63" s="12">
        <f t="shared" si="13"/>
        <v>0</v>
      </c>
      <c r="AE63" s="55">
        <f t="shared" si="14"/>
        <v>10</v>
      </c>
      <c r="AF63" s="9">
        <f t="shared" si="15"/>
        <v>0</v>
      </c>
      <c r="AG63" s="1"/>
    </row>
    <row r="64" spans="2:33" ht="18.75" customHeight="1" x14ac:dyDescent="0.5">
      <c r="B64" s="99">
        <v>0.74652777777777779</v>
      </c>
      <c r="C64" s="109" t="s">
        <v>22</v>
      </c>
      <c r="D64" s="48">
        <v>9</v>
      </c>
      <c r="E64" s="48">
        <v>6</v>
      </c>
      <c r="F64" s="48" t="s">
        <v>127</v>
      </c>
      <c r="G64" s="48" t="s">
        <v>1</v>
      </c>
      <c r="H64" s="104">
        <v>10</v>
      </c>
      <c r="I64" s="104">
        <v>10</v>
      </c>
      <c r="J64" s="51">
        <v>5.5</v>
      </c>
      <c r="K64" s="52">
        <f t="shared" si="10"/>
        <v>0.18181818181818182</v>
      </c>
      <c r="L64" s="64">
        <f t="shared" si="11"/>
        <v>25</v>
      </c>
      <c r="M64" s="95"/>
      <c r="N64" s="54"/>
      <c r="O64" s="100"/>
      <c r="R64" s="74">
        <v>0.74652777777777779</v>
      </c>
      <c r="S64" s="75" t="s">
        <v>22</v>
      </c>
      <c r="T64" s="76">
        <v>9</v>
      </c>
      <c r="U64" s="76">
        <v>6</v>
      </c>
      <c r="V64" s="76" t="s">
        <v>127</v>
      </c>
      <c r="W64" s="48" t="s">
        <v>1</v>
      </c>
      <c r="X64" s="104">
        <v>10</v>
      </c>
      <c r="Y64" s="104">
        <v>10</v>
      </c>
      <c r="Z64" s="51">
        <v>5.5</v>
      </c>
      <c r="AA64" s="52">
        <v>0.18181818181818182</v>
      </c>
      <c r="AB64" s="64">
        <f t="shared" si="12"/>
        <v>25</v>
      </c>
      <c r="AC64" s="54">
        <v>5.5</v>
      </c>
      <c r="AD64" s="12">
        <f t="shared" si="13"/>
        <v>137.5</v>
      </c>
      <c r="AE64" s="55">
        <f t="shared" si="14"/>
        <v>10</v>
      </c>
      <c r="AF64" s="9">
        <f t="shared" si="15"/>
        <v>55</v>
      </c>
      <c r="AG64" s="1"/>
    </row>
    <row r="65" spans="2:35" ht="18.75" customHeight="1" x14ac:dyDescent="0.5">
      <c r="B65" s="99">
        <v>0.74652777777777779</v>
      </c>
      <c r="C65" s="109" t="s">
        <v>22</v>
      </c>
      <c r="D65" s="48">
        <v>9</v>
      </c>
      <c r="E65" s="48">
        <v>7</v>
      </c>
      <c r="F65" s="48" t="s">
        <v>122</v>
      </c>
      <c r="G65" s="48" t="s">
        <v>60</v>
      </c>
      <c r="H65" s="104">
        <v>10</v>
      </c>
      <c r="I65" s="104">
        <v>10</v>
      </c>
      <c r="J65" s="51">
        <v>9.5</v>
      </c>
      <c r="K65" s="52">
        <f t="shared" si="10"/>
        <v>0.10526315789473685</v>
      </c>
      <c r="L65" s="64">
        <f t="shared" si="11"/>
        <v>25</v>
      </c>
      <c r="M65" s="95"/>
      <c r="N65" s="54"/>
      <c r="O65" s="100"/>
      <c r="R65" s="74">
        <v>0.74652777777777779</v>
      </c>
      <c r="S65" s="75" t="s">
        <v>22</v>
      </c>
      <c r="T65" s="76">
        <v>9</v>
      </c>
      <c r="U65" s="76">
        <v>7</v>
      </c>
      <c r="V65" s="76" t="s">
        <v>122</v>
      </c>
      <c r="W65" s="48" t="s">
        <v>60</v>
      </c>
      <c r="X65" s="104">
        <v>10</v>
      </c>
      <c r="Y65" s="104">
        <v>10</v>
      </c>
      <c r="Z65" s="51">
        <v>9.5</v>
      </c>
      <c r="AA65" s="52">
        <v>0.10526315789473685</v>
      </c>
      <c r="AB65" s="64">
        <f t="shared" si="12"/>
        <v>25</v>
      </c>
      <c r="AC65" s="54"/>
      <c r="AD65" s="12">
        <f t="shared" si="13"/>
        <v>0</v>
      </c>
      <c r="AE65" s="55">
        <f t="shared" si="14"/>
        <v>10</v>
      </c>
      <c r="AF65" s="9">
        <f t="shared" si="15"/>
        <v>0</v>
      </c>
      <c r="AG65" s="1"/>
    </row>
    <row r="66" spans="2:35" ht="18.75" customHeight="1" x14ac:dyDescent="0.5">
      <c r="B66" s="99"/>
      <c r="C66" s="109"/>
      <c r="D66" s="48"/>
      <c r="E66" s="48"/>
      <c r="F66" s="48"/>
      <c r="G66" s="48"/>
      <c r="H66" s="104"/>
      <c r="I66" s="104"/>
      <c r="J66" s="51"/>
      <c r="K66" s="52" t="str">
        <f t="shared" si="10"/>
        <v/>
      </c>
      <c r="L66" s="64" t="str">
        <f t="shared" si="11"/>
        <v/>
      </c>
      <c r="M66" s="95"/>
      <c r="N66" s="54"/>
      <c r="O66" s="100"/>
      <c r="R66" s="74"/>
      <c r="S66" s="75"/>
      <c r="T66" s="76"/>
      <c r="U66" s="76"/>
      <c r="V66" s="76"/>
      <c r="W66" s="48"/>
      <c r="X66" s="104"/>
      <c r="Y66" s="104"/>
      <c r="Z66" s="51"/>
      <c r="AA66" s="52" t="str">
        <f t="shared" ref="AA66" si="16">IF(Z66="","",100/Z66/100)</f>
        <v/>
      </c>
      <c r="AB66" s="64" t="str">
        <f t="shared" si="12"/>
        <v/>
      </c>
      <c r="AC66" s="54"/>
      <c r="AD66" s="12" t="str">
        <f t="shared" si="13"/>
        <v/>
      </c>
      <c r="AE66" s="55" t="str">
        <f t="shared" si="14"/>
        <v/>
      </c>
      <c r="AF66" s="9" t="str">
        <f t="shared" si="15"/>
        <v/>
      </c>
      <c r="AG66" s="1"/>
    </row>
    <row r="67" spans="2:35" ht="18.75" customHeight="1" x14ac:dyDescent="0.5">
      <c r="B67" s="99"/>
      <c r="C67" s="109"/>
      <c r="D67" s="48"/>
      <c r="E67" s="48"/>
      <c r="F67" s="48"/>
      <c r="G67" s="48"/>
      <c r="H67" s="49"/>
      <c r="I67" s="50"/>
      <c r="J67" s="51"/>
      <c r="K67" s="52"/>
      <c r="L67" s="64"/>
      <c r="M67" s="95"/>
      <c r="N67" s="54"/>
      <c r="O67" s="100"/>
      <c r="R67" s="74"/>
      <c r="S67" s="75"/>
      <c r="T67" s="76"/>
      <c r="U67" s="76"/>
      <c r="V67" s="76"/>
      <c r="W67" s="48"/>
      <c r="X67" s="77"/>
      <c r="Y67" s="78"/>
      <c r="Z67" s="79"/>
      <c r="AA67" s="80"/>
      <c r="AB67" s="64"/>
      <c r="AC67" s="54"/>
      <c r="AD67" s="12"/>
      <c r="AE67" s="55"/>
      <c r="AF67" s="9"/>
      <c r="AG67" s="1"/>
    </row>
    <row r="68" spans="2:35" ht="24.75" customHeight="1" x14ac:dyDescent="0.35">
      <c r="B68" s="101"/>
      <c r="C68" s="59"/>
      <c r="D68" s="60"/>
      <c r="E68" s="60"/>
      <c r="F68" s="61" t="s">
        <v>14</v>
      </c>
      <c r="G68" s="61"/>
      <c r="H68" s="62">
        <f>SUM(H37:H67)</f>
        <v>323</v>
      </c>
      <c r="I68" s="62">
        <f>SUM(I37:I67)</f>
        <v>323</v>
      </c>
      <c r="J68" s="61"/>
      <c r="K68" s="63"/>
      <c r="L68" s="64">
        <f>SUBTOTAL(9,(L37:L66))</f>
        <v>807.5</v>
      </c>
      <c r="M68" s="95"/>
      <c r="N68" s="87"/>
      <c r="O68" s="7"/>
      <c r="R68" s="81"/>
      <c r="S68" s="82"/>
      <c r="T68" s="83"/>
      <c r="U68" s="83"/>
      <c r="V68" s="84" t="s">
        <v>14</v>
      </c>
      <c r="W68" s="84"/>
      <c r="X68" s="85">
        <f>SUM(X37:X67)</f>
        <v>323</v>
      </c>
      <c r="Y68" s="85">
        <f>SUM(Y37:Y67)</f>
        <v>323</v>
      </c>
      <c r="Z68" s="86"/>
      <c r="AA68" s="86"/>
      <c r="AB68" s="64">
        <f>SUBTOTAL(9,(AB37:AB66))</f>
        <v>807.5</v>
      </c>
      <c r="AC68" s="87"/>
      <c r="AD68" s="12">
        <f>SUBTOTAL(9,AD37:AD66)</f>
        <v>1010.75</v>
      </c>
      <c r="AE68" s="115">
        <f>SUBTOTAL(9,AE37:AE66)</f>
        <v>200</v>
      </c>
      <c r="AF68" s="100">
        <f>SUBTOTAL(9,AF37:AF66)</f>
        <v>199</v>
      </c>
    </row>
    <row r="69" spans="2:35" ht="3.75" hidden="1" customHeight="1" x14ac:dyDescent="0.25">
      <c r="B69" s="88"/>
      <c r="C69" s="66"/>
      <c r="D69" s="66"/>
      <c r="E69" s="66"/>
      <c r="F69" s="66"/>
      <c r="G69" s="66"/>
      <c r="H69" s="66"/>
      <c r="I69" s="66"/>
      <c r="J69" s="66"/>
      <c r="K69" s="67"/>
      <c r="L69" s="68"/>
      <c r="M69" s="96"/>
      <c r="N69" s="5"/>
      <c r="O69" s="161"/>
      <c r="R69" s="88"/>
      <c r="S69" s="66"/>
      <c r="T69" s="66"/>
      <c r="U69" s="66"/>
      <c r="V69" s="66"/>
      <c r="W69" s="66"/>
      <c r="X69" s="66"/>
      <c r="Y69" s="67"/>
      <c r="Z69" s="66"/>
      <c r="AA69" s="67"/>
      <c r="AB69" s="68"/>
      <c r="AC69" s="5"/>
      <c r="AD69" s="166"/>
      <c r="AE69" s="160"/>
      <c r="AF69" s="162"/>
    </row>
    <row r="70" spans="2:35" ht="25.5" customHeight="1" x14ac:dyDescent="0.25">
      <c r="B70" s="134" t="s">
        <v>15</v>
      </c>
      <c r="C70" s="135"/>
      <c r="D70" s="135"/>
      <c r="E70" s="135"/>
      <c r="F70" s="135"/>
      <c r="G70" s="135"/>
      <c r="H70" s="135"/>
      <c r="I70" s="135"/>
      <c r="J70" s="135"/>
      <c r="K70" s="135"/>
      <c r="L70" s="107"/>
      <c r="M70" s="97"/>
      <c r="N70" s="5"/>
      <c r="O70" s="8"/>
      <c r="R70" s="134" t="s">
        <v>15</v>
      </c>
      <c r="S70" s="135"/>
      <c r="T70" s="135"/>
      <c r="U70" s="135"/>
      <c r="V70" s="135"/>
      <c r="W70" s="135"/>
      <c r="X70" s="135"/>
      <c r="Y70" s="136"/>
      <c r="Z70" s="89"/>
      <c r="AA70" s="89"/>
      <c r="AB70" s="137"/>
      <c r="AC70" s="5"/>
      <c r="AD70" s="14">
        <f>AD68-AB68</f>
        <v>203.25</v>
      </c>
      <c r="AE70" s="167"/>
      <c r="AF70" s="8">
        <f>AF68-AE68</f>
        <v>-1</v>
      </c>
    </row>
    <row r="71" spans="2:35" ht="21" customHeight="1" thickBot="1" x14ac:dyDescent="0.3">
      <c r="B71" s="139">
        <v>45654</v>
      </c>
      <c r="C71" s="140"/>
      <c r="D71" s="140"/>
      <c r="E71" s="140"/>
      <c r="F71" s="140"/>
      <c r="G71" s="140"/>
      <c r="H71" s="140"/>
      <c r="I71" s="140"/>
      <c r="J71" s="140"/>
      <c r="K71" s="140"/>
      <c r="L71" s="108"/>
      <c r="M71" s="102"/>
      <c r="N71" s="16"/>
      <c r="O71" s="17"/>
      <c r="R71" s="141">
        <f>B71</f>
        <v>45654</v>
      </c>
      <c r="S71" s="142"/>
      <c r="T71" s="142"/>
      <c r="U71" s="142"/>
      <c r="V71" s="142"/>
      <c r="W71" s="142"/>
      <c r="X71" s="142"/>
      <c r="Y71" s="143"/>
      <c r="Z71" s="90"/>
      <c r="AA71" s="90"/>
      <c r="AB71" s="138"/>
      <c r="AC71" s="16" t="s">
        <v>91</v>
      </c>
      <c r="AD71" s="15">
        <f>AD70/AB68</f>
        <v>0.25170278637770899</v>
      </c>
      <c r="AE71" s="168"/>
      <c r="AF71" s="17">
        <f>AF70/AE68</f>
        <v>-5.0000000000000001E-3</v>
      </c>
    </row>
    <row r="73" spans="2:35" ht="19.5" thickBot="1" x14ac:dyDescent="0.35">
      <c r="B73" s="2"/>
      <c r="R73" s="2"/>
    </row>
    <row r="74" spans="2:35" ht="28.5" customHeight="1" x14ac:dyDescent="0.25">
      <c r="B74" s="116"/>
      <c r="C74" s="117"/>
      <c r="D74" s="120" t="s">
        <v>102</v>
      </c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1"/>
      <c r="R74" s="126"/>
      <c r="S74" s="127"/>
      <c r="T74" s="130" t="s">
        <v>102</v>
      </c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1"/>
    </row>
    <row r="75" spans="2:35" ht="21.75" customHeight="1" x14ac:dyDescent="0.25">
      <c r="B75" s="118"/>
      <c r="C75" s="119"/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3"/>
      <c r="R75" s="128"/>
      <c r="S75" s="129"/>
      <c r="T75" s="132"/>
      <c r="U75" s="132"/>
      <c r="V75" s="132"/>
      <c r="W75" s="132"/>
      <c r="X75" s="132"/>
      <c r="Y75" s="132"/>
      <c r="Z75" s="132"/>
      <c r="AA75" s="132"/>
      <c r="AB75" s="132"/>
      <c r="AC75" s="132"/>
      <c r="AD75" s="132"/>
      <c r="AE75" s="132"/>
      <c r="AF75" s="133"/>
    </row>
    <row r="76" spans="2:35" ht="3" customHeight="1" thickBot="1" x14ac:dyDescent="0.3">
      <c r="B76" s="98"/>
      <c r="C76" s="94"/>
      <c r="D76" s="122"/>
      <c r="E76" s="122"/>
      <c r="F76" s="122"/>
      <c r="G76" s="122"/>
      <c r="H76" s="122"/>
      <c r="I76" s="122"/>
      <c r="J76" s="122"/>
      <c r="K76" s="122"/>
      <c r="L76" s="124"/>
      <c r="M76" s="124"/>
      <c r="N76" s="124"/>
      <c r="O76" s="125"/>
      <c r="R76" s="69"/>
      <c r="S76" s="70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</row>
    <row r="77" spans="2:35" ht="54.75" customHeight="1" x14ac:dyDescent="0.5">
      <c r="B77" s="36" t="s">
        <v>4</v>
      </c>
      <c r="C77" s="37" t="s">
        <v>5</v>
      </c>
      <c r="D77" s="37" t="s">
        <v>6</v>
      </c>
      <c r="E77" s="37" t="s">
        <v>7</v>
      </c>
      <c r="F77" s="37" t="s">
        <v>8</v>
      </c>
      <c r="G77" s="38" t="s">
        <v>9</v>
      </c>
      <c r="H77" s="39" t="s">
        <v>92</v>
      </c>
      <c r="I77" s="40" t="s">
        <v>10</v>
      </c>
      <c r="J77" s="38" t="s">
        <v>20</v>
      </c>
      <c r="K77" s="41" t="s">
        <v>21</v>
      </c>
      <c r="L77" s="110" t="s">
        <v>106</v>
      </c>
      <c r="M77" s="105" t="s">
        <v>105</v>
      </c>
      <c r="N77" s="106" t="s">
        <v>12</v>
      </c>
      <c r="O77" s="27" t="s">
        <v>2</v>
      </c>
      <c r="R77" s="36" t="s">
        <v>4</v>
      </c>
      <c r="S77" s="37" t="s">
        <v>5</v>
      </c>
      <c r="T77" s="37" t="s">
        <v>6</v>
      </c>
      <c r="U77" s="37" t="s">
        <v>7</v>
      </c>
      <c r="V77" s="37" t="s">
        <v>8</v>
      </c>
      <c r="W77" s="38" t="s">
        <v>9</v>
      </c>
      <c r="X77" s="39" t="s">
        <v>92</v>
      </c>
      <c r="Y77" s="41" t="s">
        <v>10</v>
      </c>
      <c r="Z77" s="38" t="s">
        <v>20</v>
      </c>
      <c r="AA77" s="41" t="s">
        <v>21</v>
      </c>
      <c r="AB77" s="42" t="s">
        <v>3</v>
      </c>
      <c r="AC77" s="6" t="s">
        <v>12</v>
      </c>
      <c r="AD77" s="20" t="s">
        <v>2</v>
      </c>
      <c r="AE77" s="43" t="s">
        <v>93</v>
      </c>
      <c r="AF77" s="44" t="s">
        <v>46</v>
      </c>
      <c r="AG77" s="1"/>
    </row>
    <row r="78" spans="2:35" ht="24" customHeight="1" x14ac:dyDescent="0.3">
      <c r="B78" s="99">
        <v>0.53125</v>
      </c>
      <c r="C78" s="109" t="s">
        <v>32</v>
      </c>
      <c r="D78" s="48">
        <v>2</v>
      </c>
      <c r="E78" s="48">
        <v>1</v>
      </c>
      <c r="F78" s="48" t="s">
        <v>33</v>
      </c>
      <c r="G78" s="48" t="s">
        <v>1</v>
      </c>
      <c r="H78" s="104">
        <v>20</v>
      </c>
      <c r="I78" s="104">
        <v>55</v>
      </c>
      <c r="J78" s="51">
        <v>3.3</v>
      </c>
      <c r="K78" s="52">
        <f t="shared" ref="K78:K112" si="17">IF(J78="","",100/J78/100)</f>
        <v>0.30303030303030304</v>
      </c>
      <c r="L78" s="64">
        <f t="shared" ref="L78:L112" si="18">IF(I78="","",I78*($AB$1/1000)/$AC$1)</f>
        <v>137.5</v>
      </c>
      <c r="M78" s="95"/>
      <c r="N78" s="54"/>
      <c r="O78" s="100"/>
      <c r="R78" s="74">
        <v>0.53125</v>
      </c>
      <c r="S78" s="75" t="s">
        <v>32</v>
      </c>
      <c r="T78" s="76">
        <v>2</v>
      </c>
      <c r="U78" s="76">
        <v>1</v>
      </c>
      <c r="V78" s="76" t="s">
        <v>33</v>
      </c>
      <c r="W78" s="76" t="s">
        <v>1</v>
      </c>
      <c r="X78" s="104">
        <v>20</v>
      </c>
      <c r="Y78" s="104">
        <v>55</v>
      </c>
      <c r="Z78" s="51">
        <v>3.3</v>
      </c>
      <c r="AA78" s="52">
        <f t="shared" ref="AA78:AA112" si="19">IF(Z78="","",100/Z78/100)</f>
        <v>0.30303030303030304</v>
      </c>
      <c r="AB78" s="64">
        <f t="shared" ref="AB78:AB112" si="20">IF(Y78="","",Y78*($AB$1/1000)/$AC$1)</f>
        <v>137.5</v>
      </c>
      <c r="AC78" s="54"/>
      <c r="AD78" s="12">
        <f t="shared" ref="AD78:AD112" si="21">IF(AB78="","",AC78*AB78)</f>
        <v>0</v>
      </c>
      <c r="AE78" s="55">
        <f t="shared" ref="AE78:AE112" si="22">IF(AB78="","",$AB$1*1%/($AB$1/1000))</f>
        <v>10</v>
      </c>
      <c r="AF78" s="9">
        <f t="shared" ref="AF78:AF112" si="23">IF(AE78="","",AE78*AC78)</f>
        <v>0</v>
      </c>
    </row>
    <row r="79" spans="2:35" ht="18.75" customHeight="1" x14ac:dyDescent="0.35">
      <c r="B79" s="99">
        <v>0.53125</v>
      </c>
      <c r="C79" s="109" t="s">
        <v>32</v>
      </c>
      <c r="D79" s="48">
        <v>2</v>
      </c>
      <c r="E79" s="48">
        <v>1</v>
      </c>
      <c r="F79" s="48" t="s">
        <v>33</v>
      </c>
      <c r="G79" s="48" t="s">
        <v>40</v>
      </c>
      <c r="H79" s="104">
        <v>20</v>
      </c>
      <c r="I79" s="104"/>
      <c r="J79" s="51"/>
      <c r="K79" s="52" t="str">
        <f t="shared" si="17"/>
        <v/>
      </c>
      <c r="L79" s="64" t="str">
        <f t="shared" si="18"/>
        <v/>
      </c>
      <c r="M79" s="95"/>
      <c r="N79" s="54"/>
      <c r="O79" s="100"/>
      <c r="R79" s="74">
        <v>0.53125</v>
      </c>
      <c r="S79" s="75" t="s">
        <v>32</v>
      </c>
      <c r="T79" s="76">
        <v>2</v>
      </c>
      <c r="U79" s="76">
        <v>1</v>
      </c>
      <c r="V79" s="76" t="s">
        <v>33</v>
      </c>
      <c r="W79" s="76" t="s">
        <v>40</v>
      </c>
      <c r="X79" s="104">
        <v>20</v>
      </c>
      <c r="Y79" s="104"/>
      <c r="Z79" s="51"/>
      <c r="AA79" s="52" t="str">
        <f t="shared" si="19"/>
        <v/>
      </c>
      <c r="AB79" s="64" t="str">
        <f t="shared" si="20"/>
        <v/>
      </c>
      <c r="AC79" s="54"/>
      <c r="AD79" s="12" t="str">
        <f t="shared" si="21"/>
        <v/>
      </c>
      <c r="AE79" s="55" t="str">
        <f t="shared" si="22"/>
        <v/>
      </c>
      <c r="AF79" s="9" t="str">
        <f t="shared" si="23"/>
        <v/>
      </c>
      <c r="AI79" s="4"/>
    </row>
    <row r="80" spans="2:35" ht="18.75" customHeight="1" x14ac:dyDescent="0.5">
      <c r="B80" s="99">
        <v>0.53125</v>
      </c>
      <c r="C80" s="109" t="s">
        <v>32</v>
      </c>
      <c r="D80" s="48">
        <v>2</v>
      </c>
      <c r="E80" s="48">
        <v>1</v>
      </c>
      <c r="F80" s="48" t="s">
        <v>33</v>
      </c>
      <c r="G80" s="48" t="s">
        <v>13</v>
      </c>
      <c r="H80" s="104">
        <v>15</v>
      </c>
      <c r="I80" s="104"/>
      <c r="J80" s="51"/>
      <c r="K80" s="52" t="str">
        <f t="shared" si="17"/>
        <v/>
      </c>
      <c r="L80" s="64" t="str">
        <f t="shared" si="18"/>
        <v/>
      </c>
      <c r="M80" s="95"/>
      <c r="N80" s="54"/>
      <c r="O80" s="100"/>
      <c r="R80" s="74">
        <v>0.53125</v>
      </c>
      <c r="S80" s="75" t="s">
        <v>32</v>
      </c>
      <c r="T80" s="76">
        <v>2</v>
      </c>
      <c r="U80" s="76">
        <v>1</v>
      </c>
      <c r="V80" s="76" t="s">
        <v>33</v>
      </c>
      <c r="W80" s="76" t="s">
        <v>13</v>
      </c>
      <c r="X80" s="104">
        <v>15</v>
      </c>
      <c r="Y80" s="104"/>
      <c r="Z80" s="51"/>
      <c r="AA80" s="52" t="str">
        <f t="shared" si="19"/>
        <v/>
      </c>
      <c r="AB80" s="64" t="str">
        <f t="shared" si="20"/>
        <v/>
      </c>
      <c r="AC80" s="54"/>
      <c r="AD80" s="12" t="str">
        <f t="shared" si="21"/>
        <v/>
      </c>
      <c r="AE80" s="55" t="str">
        <f t="shared" si="22"/>
        <v/>
      </c>
      <c r="AF80" s="9" t="str">
        <f t="shared" si="23"/>
        <v/>
      </c>
      <c r="AG80" s="1"/>
    </row>
    <row r="81" spans="2:33" ht="18.75" customHeight="1" x14ac:dyDescent="0.3">
      <c r="B81" s="99">
        <v>0.55555555555555558</v>
      </c>
      <c r="C81" s="109" t="s">
        <v>32</v>
      </c>
      <c r="D81" s="48">
        <v>3</v>
      </c>
      <c r="E81" s="48">
        <v>10</v>
      </c>
      <c r="F81" s="48" t="s">
        <v>42</v>
      </c>
      <c r="G81" s="48" t="s">
        <v>18</v>
      </c>
      <c r="H81" s="104">
        <v>10</v>
      </c>
      <c r="I81" s="104">
        <v>10</v>
      </c>
      <c r="J81" s="51">
        <v>2.1</v>
      </c>
      <c r="K81" s="52">
        <f t="shared" si="17"/>
        <v>0.47619047619047622</v>
      </c>
      <c r="L81" s="64">
        <f t="shared" si="18"/>
        <v>25</v>
      </c>
      <c r="M81" s="95"/>
      <c r="N81" s="54"/>
      <c r="O81" s="100"/>
      <c r="R81" s="74">
        <v>0.55555555555555558</v>
      </c>
      <c r="S81" s="75" t="s">
        <v>32</v>
      </c>
      <c r="T81" s="76">
        <v>3</v>
      </c>
      <c r="U81" s="76">
        <v>10</v>
      </c>
      <c r="V81" s="76" t="s">
        <v>42</v>
      </c>
      <c r="W81" s="76" t="s">
        <v>18</v>
      </c>
      <c r="X81" s="104">
        <v>10</v>
      </c>
      <c r="Y81" s="104">
        <v>10</v>
      </c>
      <c r="Z81" s="51">
        <v>2.1</v>
      </c>
      <c r="AA81" s="52">
        <f t="shared" si="19"/>
        <v>0.47619047619047622</v>
      </c>
      <c r="AB81" s="64">
        <f t="shared" si="20"/>
        <v>25</v>
      </c>
      <c r="AC81" s="54">
        <v>2.2000000000000002</v>
      </c>
      <c r="AD81" s="12">
        <f t="shared" si="21"/>
        <v>55.000000000000007</v>
      </c>
      <c r="AE81" s="55">
        <f t="shared" si="22"/>
        <v>10</v>
      </c>
      <c r="AF81" s="9">
        <f t="shared" si="23"/>
        <v>22</v>
      </c>
    </row>
    <row r="82" spans="2:33" ht="18.75" customHeight="1" x14ac:dyDescent="0.3">
      <c r="B82" s="99">
        <v>0.55555555555555558</v>
      </c>
      <c r="C82" s="109" t="s">
        <v>32</v>
      </c>
      <c r="D82" s="48">
        <v>3</v>
      </c>
      <c r="E82" s="48">
        <v>7</v>
      </c>
      <c r="F82" s="48" t="s">
        <v>34</v>
      </c>
      <c r="G82" s="48" t="s">
        <v>40</v>
      </c>
      <c r="H82" s="104">
        <v>12</v>
      </c>
      <c r="I82" s="104">
        <v>22</v>
      </c>
      <c r="J82" s="51">
        <v>6.5</v>
      </c>
      <c r="K82" s="52">
        <f t="shared" si="17"/>
        <v>0.15384615384615385</v>
      </c>
      <c r="L82" s="64">
        <f t="shared" si="18"/>
        <v>55</v>
      </c>
      <c r="M82" s="95"/>
      <c r="N82" s="54"/>
      <c r="O82" s="100"/>
      <c r="R82" s="74">
        <v>0.55555555555555558</v>
      </c>
      <c r="S82" s="75" t="s">
        <v>32</v>
      </c>
      <c r="T82" s="76">
        <v>3</v>
      </c>
      <c r="U82" s="76">
        <v>7</v>
      </c>
      <c r="V82" s="76" t="s">
        <v>34</v>
      </c>
      <c r="W82" s="76" t="s">
        <v>40</v>
      </c>
      <c r="X82" s="104">
        <v>12</v>
      </c>
      <c r="Y82" s="104">
        <v>22</v>
      </c>
      <c r="Z82" s="51">
        <v>6.5</v>
      </c>
      <c r="AA82" s="52">
        <f t="shared" si="19"/>
        <v>0.15384615384615385</v>
      </c>
      <c r="AB82" s="64">
        <f t="shared" si="20"/>
        <v>55</v>
      </c>
      <c r="AC82" s="54"/>
      <c r="AD82" s="12">
        <f t="shared" si="21"/>
        <v>0</v>
      </c>
      <c r="AE82" s="55">
        <f t="shared" si="22"/>
        <v>10</v>
      </c>
      <c r="AF82" s="9">
        <f t="shared" si="23"/>
        <v>0</v>
      </c>
    </row>
    <row r="83" spans="2:33" ht="18.75" customHeight="1" x14ac:dyDescent="0.5">
      <c r="B83" s="99">
        <v>0.55555555555555558</v>
      </c>
      <c r="C83" s="109" t="s">
        <v>32</v>
      </c>
      <c r="D83" s="48">
        <v>3</v>
      </c>
      <c r="E83" s="48">
        <v>7</v>
      </c>
      <c r="F83" s="48" t="s">
        <v>34</v>
      </c>
      <c r="G83" s="48" t="s">
        <v>18</v>
      </c>
      <c r="H83" s="104">
        <v>10</v>
      </c>
      <c r="I83" s="104"/>
      <c r="J83" s="51"/>
      <c r="K83" s="52" t="str">
        <f t="shared" si="17"/>
        <v/>
      </c>
      <c r="L83" s="64" t="str">
        <f t="shared" si="18"/>
        <v/>
      </c>
      <c r="M83" s="95"/>
      <c r="N83" s="54"/>
      <c r="O83" s="100"/>
      <c r="R83" s="74">
        <v>0.55555555555555558</v>
      </c>
      <c r="S83" s="75" t="s">
        <v>32</v>
      </c>
      <c r="T83" s="76">
        <v>3</v>
      </c>
      <c r="U83" s="76">
        <v>7</v>
      </c>
      <c r="V83" s="76" t="s">
        <v>34</v>
      </c>
      <c r="W83" s="76" t="s">
        <v>18</v>
      </c>
      <c r="X83" s="104">
        <v>10</v>
      </c>
      <c r="Y83" s="104"/>
      <c r="Z83" s="51"/>
      <c r="AA83" s="52" t="str">
        <f t="shared" si="19"/>
        <v/>
      </c>
      <c r="AB83" s="64" t="str">
        <f t="shared" si="20"/>
        <v/>
      </c>
      <c r="AC83" s="54"/>
      <c r="AD83" s="12" t="str">
        <f t="shared" si="21"/>
        <v/>
      </c>
      <c r="AE83" s="55" t="str">
        <f t="shared" si="22"/>
        <v/>
      </c>
      <c r="AF83" s="9" t="str">
        <f t="shared" si="23"/>
        <v/>
      </c>
      <c r="AG83" s="1"/>
    </row>
    <row r="84" spans="2:33" ht="18.75" customHeight="1" x14ac:dyDescent="0.3">
      <c r="B84" s="99">
        <v>0.56944444444444442</v>
      </c>
      <c r="C84" s="109" t="s">
        <v>22</v>
      </c>
      <c r="D84" s="48">
        <v>3</v>
      </c>
      <c r="E84" s="48">
        <v>13</v>
      </c>
      <c r="F84" s="48" t="s">
        <v>78</v>
      </c>
      <c r="G84" s="48" t="s">
        <v>60</v>
      </c>
      <c r="H84" s="104">
        <v>10</v>
      </c>
      <c r="I84" s="104">
        <v>10</v>
      </c>
      <c r="J84" s="51">
        <v>4.2</v>
      </c>
      <c r="K84" s="52">
        <f t="shared" si="17"/>
        <v>0.23809523809523811</v>
      </c>
      <c r="L84" s="64">
        <f t="shared" si="18"/>
        <v>25</v>
      </c>
      <c r="M84" s="95"/>
      <c r="N84" s="54"/>
      <c r="O84" s="100"/>
      <c r="R84" s="74">
        <v>0.56944444444444442</v>
      </c>
      <c r="S84" s="75" t="s">
        <v>22</v>
      </c>
      <c r="T84" s="76">
        <v>3</v>
      </c>
      <c r="U84" s="76">
        <v>13</v>
      </c>
      <c r="V84" s="76" t="s">
        <v>78</v>
      </c>
      <c r="W84" s="76" t="s">
        <v>60</v>
      </c>
      <c r="X84" s="104">
        <v>10</v>
      </c>
      <c r="Y84" s="104">
        <v>10</v>
      </c>
      <c r="Z84" s="51">
        <v>4.2</v>
      </c>
      <c r="AA84" s="52">
        <f t="shared" si="19"/>
        <v>0.23809523809523811</v>
      </c>
      <c r="AB84" s="64">
        <f t="shared" si="20"/>
        <v>25</v>
      </c>
      <c r="AC84" s="54"/>
      <c r="AD84" s="12">
        <f t="shared" si="21"/>
        <v>0</v>
      </c>
      <c r="AE84" s="55">
        <f t="shared" si="22"/>
        <v>10</v>
      </c>
      <c r="AF84" s="9">
        <f t="shared" si="23"/>
        <v>0</v>
      </c>
    </row>
    <row r="85" spans="2:33" ht="18.75" customHeight="1" x14ac:dyDescent="0.3">
      <c r="B85" s="99">
        <v>0.56944444444444442</v>
      </c>
      <c r="C85" s="109" t="s">
        <v>22</v>
      </c>
      <c r="D85" s="48">
        <v>3</v>
      </c>
      <c r="E85" s="48">
        <v>3</v>
      </c>
      <c r="F85" s="48" t="s">
        <v>79</v>
      </c>
      <c r="G85" s="48" t="s">
        <v>60</v>
      </c>
      <c r="H85" s="104">
        <v>10</v>
      </c>
      <c r="I85" s="104">
        <v>10</v>
      </c>
      <c r="J85" s="51">
        <v>3</v>
      </c>
      <c r="K85" s="52">
        <f t="shared" si="17"/>
        <v>0.33333333333333337</v>
      </c>
      <c r="L85" s="64">
        <f t="shared" si="18"/>
        <v>25</v>
      </c>
      <c r="M85" s="95"/>
      <c r="N85" s="54"/>
      <c r="O85" s="100"/>
      <c r="R85" s="74">
        <v>0.56944444444444442</v>
      </c>
      <c r="S85" s="75" t="s">
        <v>22</v>
      </c>
      <c r="T85" s="76">
        <v>3</v>
      </c>
      <c r="U85" s="76">
        <v>3</v>
      </c>
      <c r="V85" s="76" t="s">
        <v>79</v>
      </c>
      <c r="W85" s="76" t="s">
        <v>60</v>
      </c>
      <c r="X85" s="104">
        <v>10</v>
      </c>
      <c r="Y85" s="104">
        <v>10</v>
      </c>
      <c r="Z85" s="51">
        <v>3</v>
      </c>
      <c r="AA85" s="52">
        <f t="shared" si="19"/>
        <v>0.33333333333333337</v>
      </c>
      <c r="AB85" s="64">
        <f t="shared" si="20"/>
        <v>25</v>
      </c>
      <c r="AC85" s="54">
        <v>4</v>
      </c>
      <c r="AD85" s="12">
        <f t="shared" si="21"/>
        <v>100</v>
      </c>
      <c r="AE85" s="55">
        <f t="shared" si="22"/>
        <v>10</v>
      </c>
      <c r="AF85" s="9">
        <f t="shared" si="23"/>
        <v>40</v>
      </c>
    </row>
    <row r="86" spans="2:33" ht="18.75" customHeight="1" x14ac:dyDescent="0.5">
      <c r="B86" s="99">
        <v>0.59375</v>
      </c>
      <c r="C86" s="109" t="s">
        <v>22</v>
      </c>
      <c r="D86" s="48">
        <v>4</v>
      </c>
      <c r="E86" s="48">
        <v>5</v>
      </c>
      <c r="F86" s="48" t="s">
        <v>75</v>
      </c>
      <c r="G86" s="48" t="s">
        <v>60</v>
      </c>
      <c r="H86" s="104">
        <v>10</v>
      </c>
      <c r="I86" s="104">
        <v>10</v>
      </c>
      <c r="J86" s="51">
        <v>3.9</v>
      </c>
      <c r="K86" s="52">
        <f t="shared" si="17"/>
        <v>0.25641025641025644</v>
      </c>
      <c r="L86" s="64">
        <f t="shared" si="18"/>
        <v>25</v>
      </c>
      <c r="M86" s="95"/>
      <c r="N86" s="54"/>
      <c r="O86" s="100"/>
      <c r="R86" s="74">
        <v>0.59375</v>
      </c>
      <c r="S86" s="75" t="s">
        <v>22</v>
      </c>
      <c r="T86" s="76">
        <v>4</v>
      </c>
      <c r="U86" s="76">
        <v>5</v>
      </c>
      <c r="V86" s="76" t="s">
        <v>75</v>
      </c>
      <c r="W86" s="76" t="s">
        <v>60</v>
      </c>
      <c r="X86" s="104">
        <v>10</v>
      </c>
      <c r="Y86" s="104">
        <v>10</v>
      </c>
      <c r="Z86" s="51">
        <v>3.9</v>
      </c>
      <c r="AA86" s="52">
        <f t="shared" si="19"/>
        <v>0.25641025641025644</v>
      </c>
      <c r="AB86" s="64">
        <f t="shared" si="20"/>
        <v>25</v>
      </c>
      <c r="AC86" s="54"/>
      <c r="AD86" s="12">
        <f t="shared" si="21"/>
        <v>0</v>
      </c>
      <c r="AE86" s="55">
        <f t="shared" si="22"/>
        <v>10</v>
      </c>
      <c r="AF86" s="9">
        <f t="shared" si="23"/>
        <v>0</v>
      </c>
      <c r="AG86" s="1"/>
    </row>
    <row r="87" spans="2:33" ht="18.75" customHeight="1" x14ac:dyDescent="0.5">
      <c r="B87" s="99">
        <v>0.60416666666666663</v>
      </c>
      <c r="C87" s="109" t="s">
        <v>32</v>
      </c>
      <c r="D87" s="48">
        <v>5</v>
      </c>
      <c r="E87" s="48">
        <v>2</v>
      </c>
      <c r="F87" s="48" t="s">
        <v>43</v>
      </c>
      <c r="G87" s="48" t="s">
        <v>18</v>
      </c>
      <c r="H87" s="104">
        <v>10</v>
      </c>
      <c r="I87" s="104">
        <v>10</v>
      </c>
      <c r="J87" s="51">
        <v>6</v>
      </c>
      <c r="K87" s="52">
        <f t="shared" si="17"/>
        <v>0.16666666666666669</v>
      </c>
      <c r="L87" s="64">
        <f t="shared" si="18"/>
        <v>25</v>
      </c>
      <c r="M87" s="95"/>
      <c r="N87" s="54"/>
      <c r="O87" s="100"/>
      <c r="R87" s="74">
        <v>0.60416666666666663</v>
      </c>
      <c r="S87" s="75" t="s">
        <v>32</v>
      </c>
      <c r="T87" s="76">
        <v>5</v>
      </c>
      <c r="U87" s="76">
        <v>2</v>
      </c>
      <c r="V87" s="76" t="s">
        <v>43</v>
      </c>
      <c r="W87" s="76" t="s">
        <v>18</v>
      </c>
      <c r="X87" s="104">
        <v>10</v>
      </c>
      <c r="Y87" s="104">
        <v>10</v>
      </c>
      <c r="Z87" s="51">
        <v>6</v>
      </c>
      <c r="AA87" s="52">
        <f t="shared" si="19"/>
        <v>0.16666666666666669</v>
      </c>
      <c r="AB87" s="64">
        <f t="shared" si="20"/>
        <v>25</v>
      </c>
      <c r="AC87" s="54">
        <v>6</v>
      </c>
      <c r="AD87" s="12">
        <f t="shared" si="21"/>
        <v>150</v>
      </c>
      <c r="AE87" s="55">
        <f t="shared" si="22"/>
        <v>10</v>
      </c>
      <c r="AF87" s="9">
        <f t="shared" si="23"/>
        <v>60</v>
      </c>
      <c r="AG87" s="1"/>
    </row>
    <row r="88" spans="2:33" ht="18.75" customHeight="1" x14ac:dyDescent="0.5">
      <c r="B88" s="99">
        <v>0.60416666666666663</v>
      </c>
      <c r="C88" s="109" t="s">
        <v>32</v>
      </c>
      <c r="D88" s="48">
        <v>5</v>
      </c>
      <c r="E88" s="48">
        <v>7</v>
      </c>
      <c r="F88" s="48" t="s">
        <v>35</v>
      </c>
      <c r="G88" s="48" t="s">
        <v>40</v>
      </c>
      <c r="H88" s="104">
        <v>10</v>
      </c>
      <c r="I88" s="104">
        <v>20</v>
      </c>
      <c r="J88" s="51">
        <v>7</v>
      </c>
      <c r="K88" s="52">
        <f t="shared" si="17"/>
        <v>0.14285714285714288</v>
      </c>
      <c r="L88" s="64">
        <f t="shared" si="18"/>
        <v>50</v>
      </c>
      <c r="M88" s="95"/>
      <c r="N88" s="54"/>
      <c r="O88" s="100"/>
      <c r="R88" s="74">
        <v>0.60416666666666663</v>
      </c>
      <c r="S88" s="75" t="s">
        <v>32</v>
      </c>
      <c r="T88" s="76">
        <v>5</v>
      </c>
      <c r="U88" s="76">
        <v>7</v>
      </c>
      <c r="V88" s="76" t="s">
        <v>35</v>
      </c>
      <c r="W88" s="76" t="s">
        <v>40</v>
      </c>
      <c r="X88" s="104">
        <v>10</v>
      </c>
      <c r="Y88" s="104">
        <v>20</v>
      </c>
      <c r="Z88" s="51">
        <v>7</v>
      </c>
      <c r="AA88" s="52">
        <f t="shared" si="19"/>
        <v>0.14285714285714288</v>
      </c>
      <c r="AB88" s="64">
        <f t="shared" si="20"/>
        <v>50</v>
      </c>
      <c r="AC88" s="54"/>
      <c r="AD88" s="12">
        <f t="shared" si="21"/>
        <v>0</v>
      </c>
      <c r="AE88" s="55">
        <f t="shared" si="22"/>
        <v>10</v>
      </c>
      <c r="AF88" s="9">
        <f t="shared" si="23"/>
        <v>0</v>
      </c>
      <c r="AG88" s="1"/>
    </row>
    <row r="89" spans="2:33" ht="18.75" customHeight="1" x14ac:dyDescent="0.5">
      <c r="B89" s="99">
        <v>0.60416666666666663</v>
      </c>
      <c r="C89" s="109" t="s">
        <v>32</v>
      </c>
      <c r="D89" s="48">
        <v>5</v>
      </c>
      <c r="E89" s="48">
        <v>7</v>
      </c>
      <c r="F89" s="48" t="s">
        <v>35</v>
      </c>
      <c r="G89" s="48" t="s">
        <v>18</v>
      </c>
      <c r="H89" s="104">
        <v>10</v>
      </c>
      <c r="I89" s="104"/>
      <c r="J89" s="51"/>
      <c r="K89" s="52" t="str">
        <f t="shared" si="17"/>
        <v/>
      </c>
      <c r="L89" s="64" t="str">
        <f t="shared" si="18"/>
        <v/>
      </c>
      <c r="M89" s="95"/>
      <c r="N89" s="54"/>
      <c r="O89" s="100"/>
      <c r="R89" s="74">
        <v>0.60416666666666663</v>
      </c>
      <c r="S89" s="75" t="s">
        <v>32</v>
      </c>
      <c r="T89" s="76">
        <v>5</v>
      </c>
      <c r="U89" s="76">
        <v>7</v>
      </c>
      <c r="V89" s="76" t="s">
        <v>35</v>
      </c>
      <c r="W89" s="76" t="s">
        <v>18</v>
      </c>
      <c r="X89" s="104">
        <v>10</v>
      </c>
      <c r="Y89" s="104"/>
      <c r="Z89" s="51"/>
      <c r="AA89" s="52" t="str">
        <f t="shared" si="19"/>
        <v/>
      </c>
      <c r="AB89" s="64" t="str">
        <f t="shared" si="20"/>
        <v/>
      </c>
      <c r="AC89" s="54"/>
      <c r="AD89" s="12" t="str">
        <f t="shared" si="21"/>
        <v/>
      </c>
      <c r="AE89" s="55" t="str">
        <f t="shared" si="22"/>
        <v/>
      </c>
      <c r="AF89" s="9" t="str">
        <f t="shared" si="23"/>
        <v/>
      </c>
      <c r="AG89" s="1"/>
    </row>
    <row r="90" spans="2:33" ht="18.75" customHeight="1" x14ac:dyDescent="0.5">
      <c r="B90" s="99">
        <v>0.60416666666666663</v>
      </c>
      <c r="C90" s="109" t="s">
        <v>32</v>
      </c>
      <c r="D90" s="48">
        <v>5</v>
      </c>
      <c r="E90" s="48">
        <v>3</v>
      </c>
      <c r="F90" s="48" t="s">
        <v>36</v>
      </c>
      <c r="G90" s="48" t="s">
        <v>40</v>
      </c>
      <c r="H90" s="104">
        <v>10</v>
      </c>
      <c r="I90" s="104">
        <v>20</v>
      </c>
      <c r="J90" s="51">
        <v>8</v>
      </c>
      <c r="K90" s="52">
        <f t="shared" si="17"/>
        <v>0.125</v>
      </c>
      <c r="L90" s="64">
        <f t="shared" si="18"/>
        <v>50</v>
      </c>
      <c r="M90" s="95"/>
      <c r="N90" s="54"/>
      <c r="O90" s="100"/>
      <c r="R90" s="74">
        <v>0.60416666666666663</v>
      </c>
      <c r="S90" s="75" t="s">
        <v>32</v>
      </c>
      <c r="T90" s="76">
        <v>5</v>
      </c>
      <c r="U90" s="76">
        <v>3</v>
      </c>
      <c r="V90" s="76" t="s">
        <v>36</v>
      </c>
      <c r="W90" s="76" t="s">
        <v>40</v>
      </c>
      <c r="X90" s="104">
        <v>10</v>
      </c>
      <c r="Y90" s="104">
        <v>20</v>
      </c>
      <c r="Z90" s="51">
        <v>8</v>
      </c>
      <c r="AA90" s="52">
        <f t="shared" si="19"/>
        <v>0.125</v>
      </c>
      <c r="AB90" s="64">
        <f t="shared" si="20"/>
        <v>50</v>
      </c>
      <c r="AC90" s="54"/>
      <c r="AD90" s="12">
        <f t="shared" si="21"/>
        <v>0</v>
      </c>
      <c r="AE90" s="55">
        <f t="shared" si="22"/>
        <v>10</v>
      </c>
      <c r="AF90" s="9">
        <f t="shared" si="23"/>
        <v>0</v>
      </c>
      <c r="AG90" s="1"/>
    </row>
    <row r="91" spans="2:33" ht="18.75" customHeight="1" x14ac:dyDescent="0.3">
      <c r="B91" s="99">
        <v>0.60416666666666663</v>
      </c>
      <c r="C91" s="109" t="s">
        <v>32</v>
      </c>
      <c r="D91" s="48">
        <v>5</v>
      </c>
      <c r="E91" s="48">
        <v>3</v>
      </c>
      <c r="F91" s="48" t="s">
        <v>36</v>
      </c>
      <c r="G91" s="48" t="s">
        <v>18</v>
      </c>
      <c r="H91" s="104">
        <v>10</v>
      </c>
      <c r="I91" s="104"/>
      <c r="J91" s="51"/>
      <c r="K91" s="52" t="str">
        <f t="shared" si="17"/>
        <v/>
      </c>
      <c r="L91" s="64" t="str">
        <f t="shared" si="18"/>
        <v/>
      </c>
      <c r="M91" s="95"/>
      <c r="N91" s="54"/>
      <c r="O91" s="100"/>
      <c r="R91" s="74">
        <v>0.60416666666666663</v>
      </c>
      <c r="S91" s="75" t="s">
        <v>32</v>
      </c>
      <c r="T91" s="76">
        <v>5</v>
      </c>
      <c r="U91" s="76">
        <v>3</v>
      </c>
      <c r="V91" s="76" t="s">
        <v>36</v>
      </c>
      <c r="W91" s="76" t="s">
        <v>18</v>
      </c>
      <c r="X91" s="104">
        <v>10</v>
      </c>
      <c r="Y91" s="104"/>
      <c r="Z91" s="51"/>
      <c r="AA91" s="52" t="str">
        <f t="shared" si="19"/>
        <v/>
      </c>
      <c r="AB91" s="64" t="str">
        <f t="shared" si="20"/>
        <v/>
      </c>
      <c r="AC91" s="54"/>
      <c r="AD91" s="12" t="str">
        <f t="shared" si="21"/>
        <v/>
      </c>
      <c r="AE91" s="55" t="str">
        <f t="shared" si="22"/>
        <v/>
      </c>
      <c r="AF91" s="9" t="str">
        <f t="shared" si="23"/>
        <v/>
      </c>
    </row>
    <row r="92" spans="2:33" ht="18.75" customHeight="1" x14ac:dyDescent="0.5">
      <c r="B92" s="99">
        <v>0.62847222222222221</v>
      </c>
      <c r="C92" s="109" t="s">
        <v>32</v>
      </c>
      <c r="D92" s="48">
        <v>6</v>
      </c>
      <c r="E92" s="48">
        <v>6</v>
      </c>
      <c r="F92" s="48" t="s">
        <v>27</v>
      </c>
      <c r="G92" s="48" t="s">
        <v>1</v>
      </c>
      <c r="H92" s="104">
        <v>12</v>
      </c>
      <c r="I92" s="104">
        <v>33</v>
      </c>
      <c r="J92" s="51">
        <v>2.8</v>
      </c>
      <c r="K92" s="52">
        <f t="shared" si="17"/>
        <v>0.35714285714285715</v>
      </c>
      <c r="L92" s="64">
        <f t="shared" si="18"/>
        <v>82.5</v>
      </c>
      <c r="M92" s="95"/>
      <c r="N92" s="54"/>
      <c r="O92" s="100"/>
      <c r="R92" s="74">
        <v>0.62847222222222221</v>
      </c>
      <c r="S92" s="75" t="s">
        <v>32</v>
      </c>
      <c r="T92" s="76">
        <v>6</v>
      </c>
      <c r="U92" s="76">
        <v>6</v>
      </c>
      <c r="V92" s="76" t="s">
        <v>27</v>
      </c>
      <c r="W92" s="76" t="s">
        <v>1</v>
      </c>
      <c r="X92" s="104">
        <v>12</v>
      </c>
      <c r="Y92" s="104">
        <v>33</v>
      </c>
      <c r="Z92" s="51">
        <v>2.8</v>
      </c>
      <c r="AA92" s="52">
        <f t="shared" si="19"/>
        <v>0.35714285714285715</v>
      </c>
      <c r="AB92" s="64">
        <f t="shared" si="20"/>
        <v>82.5</v>
      </c>
      <c r="AC92" s="54"/>
      <c r="AD92" s="12">
        <f t="shared" si="21"/>
        <v>0</v>
      </c>
      <c r="AE92" s="55">
        <f t="shared" si="22"/>
        <v>10</v>
      </c>
      <c r="AF92" s="9">
        <f t="shared" si="23"/>
        <v>0</v>
      </c>
      <c r="AG92" s="1"/>
    </row>
    <row r="93" spans="2:33" ht="18.75" customHeight="1" x14ac:dyDescent="0.3">
      <c r="B93" s="99">
        <v>0.62847222222222221</v>
      </c>
      <c r="C93" s="109" t="s">
        <v>32</v>
      </c>
      <c r="D93" s="48">
        <v>6</v>
      </c>
      <c r="E93" s="48">
        <v>6</v>
      </c>
      <c r="F93" s="48" t="s">
        <v>27</v>
      </c>
      <c r="G93" s="48" t="s">
        <v>40</v>
      </c>
      <c r="H93" s="104">
        <v>11</v>
      </c>
      <c r="I93" s="104"/>
      <c r="J93" s="51"/>
      <c r="K93" s="52" t="str">
        <f t="shared" si="17"/>
        <v/>
      </c>
      <c r="L93" s="64" t="str">
        <f t="shared" si="18"/>
        <v/>
      </c>
      <c r="M93" s="95"/>
      <c r="N93" s="54"/>
      <c r="O93" s="100"/>
      <c r="R93" s="74">
        <v>0.62847222222222221</v>
      </c>
      <c r="S93" s="75" t="s">
        <v>32</v>
      </c>
      <c r="T93" s="76">
        <v>6</v>
      </c>
      <c r="U93" s="76">
        <v>6</v>
      </c>
      <c r="V93" s="76" t="s">
        <v>27</v>
      </c>
      <c r="W93" s="76" t="s">
        <v>40</v>
      </c>
      <c r="X93" s="104">
        <v>11</v>
      </c>
      <c r="Y93" s="104"/>
      <c r="Z93" s="51"/>
      <c r="AA93" s="52" t="str">
        <f t="shared" si="19"/>
        <v/>
      </c>
      <c r="AB93" s="64" t="str">
        <f t="shared" si="20"/>
        <v/>
      </c>
      <c r="AC93" s="54"/>
      <c r="AD93" s="12" t="str">
        <f t="shared" si="21"/>
        <v/>
      </c>
      <c r="AE93" s="55" t="str">
        <f t="shared" si="22"/>
        <v/>
      </c>
      <c r="AF93" s="9" t="str">
        <f t="shared" si="23"/>
        <v/>
      </c>
    </row>
    <row r="94" spans="2:33" ht="18.75" customHeight="1" x14ac:dyDescent="0.3">
      <c r="B94" s="99">
        <v>0.62847222222222221</v>
      </c>
      <c r="C94" s="109" t="s">
        <v>32</v>
      </c>
      <c r="D94" s="48">
        <v>6</v>
      </c>
      <c r="E94" s="48">
        <v>6</v>
      </c>
      <c r="F94" s="48" t="s">
        <v>27</v>
      </c>
      <c r="G94" s="48" t="s">
        <v>18</v>
      </c>
      <c r="H94" s="104">
        <v>10</v>
      </c>
      <c r="I94" s="104"/>
      <c r="J94" s="51"/>
      <c r="K94" s="52" t="str">
        <f t="shared" si="17"/>
        <v/>
      </c>
      <c r="L94" s="64" t="str">
        <f t="shared" si="18"/>
        <v/>
      </c>
      <c r="M94" s="95"/>
      <c r="N94" s="54"/>
      <c r="O94" s="100"/>
      <c r="R94" s="74">
        <v>0.62847222222222221</v>
      </c>
      <c r="S94" s="75" t="s">
        <v>32</v>
      </c>
      <c r="T94" s="76">
        <v>6</v>
      </c>
      <c r="U94" s="76">
        <v>6</v>
      </c>
      <c r="V94" s="76" t="s">
        <v>27</v>
      </c>
      <c r="W94" s="76" t="s">
        <v>18</v>
      </c>
      <c r="X94" s="104">
        <v>10</v>
      </c>
      <c r="Y94" s="104"/>
      <c r="Z94" s="51"/>
      <c r="AA94" s="52" t="str">
        <f t="shared" si="19"/>
        <v/>
      </c>
      <c r="AB94" s="64" t="str">
        <f t="shared" si="20"/>
        <v/>
      </c>
      <c r="AC94" s="54"/>
      <c r="AD94" s="12" t="str">
        <f t="shared" si="21"/>
        <v/>
      </c>
      <c r="AE94" s="55" t="str">
        <f t="shared" si="22"/>
        <v/>
      </c>
      <c r="AF94" s="9" t="str">
        <f t="shared" si="23"/>
        <v/>
      </c>
    </row>
    <row r="95" spans="2:33" ht="18.75" customHeight="1" x14ac:dyDescent="0.5">
      <c r="B95" s="99">
        <v>0.64236111111111116</v>
      </c>
      <c r="C95" s="109" t="s">
        <v>22</v>
      </c>
      <c r="D95" s="48">
        <v>6</v>
      </c>
      <c r="E95" s="48">
        <v>3</v>
      </c>
      <c r="F95" s="48" t="s">
        <v>80</v>
      </c>
      <c r="G95" s="48" t="s">
        <v>60</v>
      </c>
      <c r="H95" s="104">
        <v>10</v>
      </c>
      <c r="I95" s="104">
        <v>10</v>
      </c>
      <c r="J95" s="51">
        <v>2.1</v>
      </c>
      <c r="K95" s="52">
        <f t="shared" si="17"/>
        <v>0.47619047619047622</v>
      </c>
      <c r="L95" s="64">
        <f t="shared" si="18"/>
        <v>25</v>
      </c>
      <c r="M95" s="95"/>
      <c r="N95" s="54"/>
      <c r="O95" s="100"/>
      <c r="R95" s="74">
        <v>0.64236111111111116</v>
      </c>
      <c r="S95" s="75" t="s">
        <v>22</v>
      </c>
      <c r="T95" s="76">
        <v>6</v>
      </c>
      <c r="U95" s="76">
        <v>3</v>
      </c>
      <c r="V95" s="76" t="s">
        <v>80</v>
      </c>
      <c r="W95" s="76" t="s">
        <v>60</v>
      </c>
      <c r="X95" s="104">
        <v>10</v>
      </c>
      <c r="Y95" s="104">
        <v>10</v>
      </c>
      <c r="Z95" s="51">
        <v>2.1</v>
      </c>
      <c r="AA95" s="52">
        <f t="shared" si="19"/>
        <v>0.47619047619047622</v>
      </c>
      <c r="AB95" s="64">
        <f t="shared" si="20"/>
        <v>25</v>
      </c>
      <c r="AC95" s="54">
        <v>2.4500000000000002</v>
      </c>
      <c r="AD95" s="12">
        <f t="shared" si="21"/>
        <v>61.250000000000007</v>
      </c>
      <c r="AE95" s="55">
        <f t="shared" si="22"/>
        <v>10</v>
      </c>
      <c r="AF95" s="9">
        <f t="shared" si="23"/>
        <v>24.5</v>
      </c>
      <c r="AG95" s="1"/>
    </row>
    <row r="96" spans="2:33" ht="18.75" customHeight="1" x14ac:dyDescent="0.3">
      <c r="B96" s="99">
        <v>0.68055555555555558</v>
      </c>
      <c r="C96" s="109" t="s">
        <v>32</v>
      </c>
      <c r="D96" s="48">
        <v>8</v>
      </c>
      <c r="E96" s="48">
        <v>3</v>
      </c>
      <c r="F96" s="48" t="s">
        <v>37</v>
      </c>
      <c r="G96" s="48" t="s">
        <v>1</v>
      </c>
      <c r="H96" s="104">
        <v>12</v>
      </c>
      <c r="I96" s="104">
        <v>32</v>
      </c>
      <c r="J96" s="51">
        <v>5</v>
      </c>
      <c r="K96" s="52">
        <f t="shared" si="17"/>
        <v>0.2</v>
      </c>
      <c r="L96" s="64">
        <f t="shared" si="18"/>
        <v>80</v>
      </c>
      <c r="M96" s="95"/>
      <c r="N96" s="54"/>
      <c r="O96" s="100"/>
      <c r="R96" s="74">
        <v>0.68055555555555558</v>
      </c>
      <c r="S96" s="75" t="s">
        <v>32</v>
      </c>
      <c r="T96" s="76">
        <v>8</v>
      </c>
      <c r="U96" s="76">
        <v>3</v>
      </c>
      <c r="V96" s="76" t="s">
        <v>37</v>
      </c>
      <c r="W96" s="76" t="s">
        <v>1</v>
      </c>
      <c r="X96" s="104">
        <v>12</v>
      </c>
      <c r="Y96" s="104">
        <v>32</v>
      </c>
      <c r="Z96" s="51">
        <v>5</v>
      </c>
      <c r="AA96" s="52">
        <f t="shared" si="19"/>
        <v>0.2</v>
      </c>
      <c r="AB96" s="64">
        <f t="shared" si="20"/>
        <v>80</v>
      </c>
      <c r="AC96" s="54">
        <v>5.0999999999999996</v>
      </c>
      <c r="AD96" s="12">
        <f t="shared" si="21"/>
        <v>408</v>
      </c>
      <c r="AE96" s="55">
        <f t="shared" si="22"/>
        <v>10</v>
      </c>
      <c r="AF96" s="9">
        <f t="shared" si="23"/>
        <v>51</v>
      </c>
    </row>
    <row r="97" spans="2:33" ht="18.75" customHeight="1" x14ac:dyDescent="0.3">
      <c r="B97" s="99">
        <v>0.68055555555555558</v>
      </c>
      <c r="C97" s="109" t="s">
        <v>32</v>
      </c>
      <c r="D97" s="48">
        <v>8</v>
      </c>
      <c r="E97" s="48">
        <v>3</v>
      </c>
      <c r="F97" s="48" t="s">
        <v>37</v>
      </c>
      <c r="G97" s="48" t="s">
        <v>40</v>
      </c>
      <c r="H97" s="104">
        <v>10</v>
      </c>
      <c r="I97" s="104"/>
      <c r="J97" s="51"/>
      <c r="K97" s="52" t="str">
        <f t="shared" si="17"/>
        <v/>
      </c>
      <c r="L97" s="64" t="str">
        <f t="shared" si="18"/>
        <v/>
      </c>
      <c r="M97" s="95"/>
      <c r="N97" s="54"/>
      <c r="O97" s="100"/>
      <c r="R97" s="74">
        <v>0.68055555555555558</v>
      </c>
      <c r="S97" s="75" t="s">
        <v>32</v>
      </c>
      <c r="T97" s="76">
        <v>8</v>
      </c>
      <c r="U97" s="76">
        <v>3</v>
      </c>
      <c r="V97" s="76" t="s">
        <v>37</v>
      </c>
      <c r="W97" s="76" t="s">
        <v>40</v>
      </c>
      <c r="X97" s="104">
        <v>10</v>
      </c>
      <c r="Y97" s="104"/>
      <c r="Z97" s="51"/>
      <c r="AA97" s="52" t="str">
        <f t="shared" si="19"/>
        <v/>
      </c>
      <c r="AB97" s="64" t="str">
        <f t="shared" si="20"/>
        <v/>
      </c>
      <c r="AC97" s="54"/>
      <c r="AD97" s="12" t="str">
        <f t="shared" si="21"/>
        <v/>
      </c>
      <c r="AE97" s="55" t="str">
        <f t="shared" si="22"/>
        <v/>
      </c>
      <c r="AF97" s="9" t="str">
        <f t="shared" si="23"/>
        <v/>
      </c>
    </row>
    <row r="98" spans="2:33" ht="18.75" customHeight="1" x14ac:dyDescent="0.5">
      <c r="B98" s="99">
        <v>0.68055555555555558</v>
      </c>
      <c r="C98" s="109" t="s">
        <v>32</v>
      </c>
      <c r="D98" s="48">
        <v>8</v>
      </c>
      <c r="E98" s="48">
        <v>3</v>
      </c>
      <c r="F98" s="48" t="s">
        <v>37</v>
      </c>
      <c r="G98" s="48" t="s">
        <v>18</v>
      </c>
      <c r="H98" s="104">
        <v>10</v>
      </c>
      <c r="I98" s="104"/>
      <c r="J98" s="51"/>
      <c r="K98" s="52" t="str">
        <f t="shared" si="17"/>
        <v/>
      </c>
      <c r="L98" s="64" t="str">
        <f t="shared" si="18"/>
        <v/>
      </c>
      <c r="M98" s="95"/>
      <c r="N98" s="54"/>
      <c r="O98" s="100"/>
      <c r="R98" s="74">
        <v>0.68055555555555558</v>
      </c>
      <c r="S98" s="75" t="s">
        <v>32</v>
      </c>
      <c r="T98" s="76">
        <v>8</v>
      </c>
      <c r="U98" s="76">
        <v>3</v>
      </c>
      <c r="V98" s="76" t="s">
        <v>37</v>
      </c>
      <c r="W98" s="76" t="s">
        <v>18</v>
      </c>
      <c r="X98" s="104">
        <v>10</v>
      </c>
      <c r="Y98" s="104"/>
      <c r="Z98" s="51"/>
      <c r="AA98" s="52" t="str">
        <f t="shared" si="19"/>
        <v/>
      </c>
      <c r="AB98" s="64" t="str">
        <f t="shared" si="20"/>
        <v/>
      </c>
      <c r="AC98" s="54"/>
      <c r="AD98" s="12" t="str">
        <f t="shared" si="21"/>
        <v/>
      </c>
      <c r="AE98" s="55" t="str">
        <f t="shared" si="22"/>
        <v/>
      </c>
      <c r="AF98" s="9" t="str">
        <f t="shared" si="23"/>
        <v/>
      </c>
      <c r="AG98" s="1"/>
    </row>
    <row r="99" spans="2:33" ht="18.75" customHeight="1" x14ac:dyDescent="0.5">
      <c r="B99" s="99">
        <v>0.68055555555555558</v>
      </c>
      <c r="C99" s="109" t="s">
        <v>32</v>
      </c>
      <c r="D99" s="48">
        <v>8</v>
      </c>
      <c r="E99" s="48">
        <v>6</v>
      </c>
      <c r="F99" s="48" t="s">
        <v>38</v>
      </c>
      <c r="G99" s="48" t="s">
        <v>1</v>
      </c>
      <c r="H99" s="104">
        <v>12</v>
      </c>
      <c r="I99" s="104">
        <v>33</v>
      </c>
      <c r="J99" s="51">
        <v>2.6</v>
      </c>
      <c r="K99" s="52">
        <f t="shared" si="17"/>
        <v>0.38461538461538458</v>
      </c>
      <c r="L99" s="64">
        <f t="shared" si="18"/>
        <v>82.5</v>
      </c>
      <c r="M99" s="95"/>
      <c r="N99" s="54"/>
      <c r="O99" s="100"/>
      <c r="R99" s="74">
        <v>0.68055555555555558</v>
      </c>
      <c r="S99" s="75" t="s">
        <v>32</v>
      </c>
      <c r="T99" s="76">
        <v>8</v>
      </c>
      <c r="U99" s="76">
        <v>6</v>
      </c>
      <c r="V99" s="76" t="s">
        <v>38</v>
      </c>
      <c r="W99" s="76" t="s">
        <v>1</v>
      </c>
      <c r="X99" s="104">
        <v>12</v>
      </c>
      <c r="Y99" s="104">
        <v>33</v>
      </c>
      <c r="Z99" s="51">
        <v>2.6</v>
      </c>
      <c r="AA99" s="52">
        <f t="shared" si="19"/>
        <v>0.38461538461538458</v>
      </c>
      <c r="AB99" s="64">
        <f t="shared" si="20"/>
        <v>82.5</v>
      </c>
      <c r="AC99" s="54"/>
      <c r="AD99" s="12">
        <f t="shared" si="21"/>
        <v>0</v>
      </c>
      <c r="AE99" s="55">
        <f t="shared" si="22"/>
        <v>10</v>
      </c>
      <c r="AF99" s="9">
        <f t="shared" si="23"/>
        <v>0</v>
      </c>
      <c r="AG99" s="1"/>
    </row>
    <row r="100" spans="2:33" ht="18.75" customHeight="1" x14ac:dyDescent="0.5">
      <c r="B100" s="99">
        <v>0.68055555555555558</v>
      </c>
      <c r="C100" s="109" t="s">
        <v>32</v>
      </c>
      <c r="D100" s="48">
        <v>8</v>
      </c>
      <c r="E100" s="48">
        <v>6</v>
      </c>
      <c r="F100" s="48" t="s">
        <v>38</v>
      </c>
      <c r="G100" s="48" t="s">
        <v>40</v>
      </c>
      <c r="H100" s="104">
        <v>11</v>
      </c>
      <c r="I100" s="104"/>
      <c r="J100" s="51"/>
      <c r="K100" s="52" t="str">
        <f t="shared" si="17"/>
        <v/>
      </c>
      <c r="L100" s="64" t="str">
        <f t="shared" si="18"/>
        <v/>
      </c>
      <c r="M100" s="95"/>
      <c r="N100" s="54"/>
      <c r="O100" s="100"/>
      <c r="R100" s="74">
        <v>0.68055555555555558</v>
      </c>
      <c r="S100" s="75" t="s">
        <v>32</v>
      </c>
      <c r="T100" s="76">
        <v>8</v>
      </c>
      <c r="U100" s="76">
        <v>6</v>
      </c>
      <c r="V100" s="76" t="s">
        <v>38</v>
      </c>
      <c r="W100" s="76" t="s">
        <v>40</v>
      </c>
      <c r="X100" s="104">
        <v>11</v>
      </c>
      <c r="Y100" s="104"/>
      <c r="Z100" s="51"/>
      <c r="AA100" s="52" t="str">
        <f t="shared" si="19"/>
        <v/>
      </c>
      <c r="AB100" s="64" t="str">
        <f t="shared" si="20"/>
        <v/>
      </c>
      <c r="AC100" s="54"/>
      <c r="AD100" s="12" t="str">
        <f t="shared" si="21"/>
        <v/>
      </c>
      <c r="AE100" s="55" t="str">
        <f t="shared" si="22"/>
        <v/>
      </c>
      <c r="AF100" s="9" t="str">
        <f t="shared" si="23"/>
        <v/>
      </c>
      <c r="AG100" s="1"/>
    </row>
    <row r="101" spans="2:33" ht="18.75" customHeight="1" x14ac:dyDescent="0.5">
      <c r="B101" s="99">
        <v>0.68055555555555558</v>
      </c>
      <c r="C101" s="109" t="s">
        <v>32</v>
      </c>
      <c r="D101" s="48">
        <v>8</v>
      </c>
      <c r="E101" s="48">
        <v>6</v>
      </c>
      <c r="F101" s="48" t="s">
        <v>38</v>
      </c>
      <c r="G101" s="48" t="s">
        <v>18</v>
      </c>
      <c r="H101" s="104">
        <v>10</v>
      </c>
      <c r="I101" s="104"/>
      <c r="J101" s="51"/>
      <c r="K101" s="52" t="str">
        <f t="shared" si="17"/>
        <v/>
      </c>
      <c r="L101" s="64" t="str">
        <f t="shared" si="18"/>
        <v/>
      </c>
      <c r="M101" s="95"/>
      <c r="N101" s="54"/>
      <c r="O101" s="100"/>
      <c r="R101" s="74">
        <v>0.68055555555555558</v>
      </c>
      <c r="S101" s="75" t="s">
        <v>32</v>
      </c>
      <c r="T101" s="76">
        <v>8</v>
      </c>
      <c r="U101" s="76">
        <v>6</v>
      </c>
      <c r="V101" s="76" t="s">
        <v>38</v>
      </c>
      <c r="W101" s="76" t="s">
        <v>18</v>
      </c>
      <c r="X101" s="104">
        <v>10</v>
      </c>
      <c r="Y101" s="104"/>
      <c r="Z101" s="51"/>
      <c r="AA101" s="52" t="str">
        <f t="shared" si="19"/>
        <v/>
      </c>
      <c r="AB101" s="64" t="str">
        <f t="shared" si="20"/>
        <v/>
      </c>
      <c r="AC101" s="54"/>
      <c r="AD101" s="12" t="str">
        <f t="shared" si="21"/>
        <v/>
      </c>
      <c r="AE101" s="55" t="str">
        <f t="shared" si="22"/>
        <v/>
      </c>
      <c r="AF101" s="9" t="str">
        <f t="shared" si="23"/>
        <v/>
      </c>
      <c r="AG101" s="1"/>
    </row>
    <row r="102" spans="2:33" ht="18.75" customHeight="1" x14ac:dyDescent="0.5">
      <c r="B102" s="99">
        <v>0.69444444444444442</v>
      </c>
      <c r="C102" s="109" t="s">
        <v>22</v>
      </c>
      <c r="D102" s="48">
        <v>8</v>
      </c>
      <c r="E102" s="48">
        <v>9</v>
      </c>
      <c r="F102" s="48" t="s">
        <v>81</v>
      </c>
      <c r="G102" s="48" t="s">
        <v>60</v>
      </c>
      <c r="H102" s="104">
        <v>10</v>
      </c>
      <c r="I102" s="104">
        <v>10</v>
      </c>
      <c r="J102" s="51">
        <v>7.5</v>
      </c>
      <c r="K102" s="52">
        <f t="shared" si="17"/>
        <v>0.13333333333333333</v>
      </c>
      <c r="L102" s="64">
        <f t="shared" si="18"/>
        <v>25</v>
      </c>
      <c r="M102" s="95"/>
      <c r="N102" s="54"/>
      <c r="O102" s="100"/>
      <c r="R102" s="74">
        <v>0.69444444444444442</v>
      </c>
      <c r="S102" s="75" t="s">
        <v>22</v>
      </c>
      <c r="T102" s="76">
        <v>8</v>
      </c>
      <c r="U102" s="76">
        <v>9</v>
      </c>
      <c r="V102" s="76" t="s">
        <v>81</v>
      </c>
      <c r="W102" s="76" t="s">
        <v>60</v>
      </c>
      <c r="X102" s="104">
        <v>10</v>
      </c>
      <c r="Y102" s="104">
        <v>10</v>
      </c>
      <c r="Z102" s="51">
        <v>7.5</v>
      </c>
      <c r="AA102" s="52">
        <f t="shared" si="19"/>
        <v>0.13333333333333333</v>
      </c>
      <c r="AB102" s="64">
        <f t="shared" si="20"/>
        <v>25</v>
      </c>
      <c r="AC102" s="54">
        <v>9</v>
      </c>
      <c r="AD102" s="12">
        <f t="shared" si="21"/>
        <v>225</v>
      </c>
      <c r="AE102" s="55">
        <f t="shared" si="22"/>
        <v>10</v>
      </c>
      <c r="AF102" s="9">
        <f t="shared" si="23"/>
        <v>90</v>
      </c>
      <c r="AG102" s="1"/>
    </row>
    <row r="103" spans="2:33" ht="18.75" customHeight="1" x14ac:dyDescent="0.5">
      <c r="B103" s="99">
        <v>0.69444444444444442</v>
      </c>
      <c r="C103" s="109" t="s">
        <v>22</v>
      </c>
      <c r="D103" s="48">
        <v>8</v>
      </c>
      <c r="E103" s="48">
        <v>10</v>
      </c>
      <c r="F103" s="48" t="s">
        <v>82</v>
      </c>
      <c r="G103" s="48" t="s">
        <v>60</v>
      </c>
      <c r="H103" s="104">
        <v>10</v>
      </c>
      <c r="I103" s="104">
        <v>10</v>
      </c>
      <c r="J103" s="51">
        <v>3.9</v>
      </c>
      <c r="K103" s="52">
        <f t="shared" si="17"/>
        <v>0.25641025641025644</v>
      </c>
      <c r="L103" s="64">
        <f t="shared" si="18"/>
        <v>25</v>
      </c>
      <c r="M103" s="95"/>
      <c r="N103" s="54"/>
      <c r="O103" s="100"/>
      <c r="R103" s="74">
        <v>0.69444444444444442</v>
      </c>
      <c r="S103" s="75" t="s">
        <v>22</v>
      </c>
      <c r="T103" s="76">
        <v>8</v>
      </c>
      <c r="U103" s="76">
        <v>10</v>
      </c>
      <c r="V103" s="76" t="s">
        <v>82</v>
      </c>
      <c r="W103" s="76" t="s">
        <v>60</v>
      </c>
      <c r="X103" s="104">
        <v>10</v>
      </c>
      <c r="Y103" s="104">
        <v>10</v>
      </c>
      <c r="Z103" s="51">
        <v>3.9</v>
      </c>
      <c r="AA103" s="52">
        <f t="shared" si="19"/>
        <v>0.25641025641025644</v>
      </c>
      <c r="AB103" s="64">
        <f t="shared" si="20"/>
        <v>25</v>
      </c>
      <c r="AC103" s="54"/>
      <c r="AD103" s="12">
        <f t="shared" si="21"/>
        <v>0</v>
      </c>
      <c r="AE103" s="55">
        <f t="shared" si="22"/>
        <v>10</v>
      </c>
      <c r="AF103" s="9">
        <f t="shared" si="23"/>
        <v>0</v>
      </c>
      <c r="AG103" s="1"/>
    </row>
    <row r="104" spans="2:33" ht="18.75" customHeight="1" x14ac:dyDescent="0.5">
      <c r="B104" s="99">
        <v>0.70486111111111116</v>
      </c>
      <c r="C104" s="109" t="s">
        <v>32</v>
      </c>
      <c r="D104" s="48">
        <v>9</v>
      </c>
      <c r="E104" s="48">
        <v>1</v>
      </c>
      <c r="F104" s="48" t="s">
        <v>39</v>
      </c>
      <c r="G104" s="48" t="s">
        <v>1</v>
      </c>
      <c r="H104" s="104">
        <v>12</v>
      </c>
      <c r="I104" s="104">
        <v>26</v>
      </c>
      <c r="J104" s="51">
        <v>4</v>
      </c>
      <c r="K104" s="52">
        <f t="shared" si="17"/>
        <v>0.25</v>
      </c>
      <c r="L104" s="64">
        <f t="shared" si="18"/>
        <v>65</v>
      </c>
      <c r="M104" s="95"/>
      <c r="N104" s="54"/>
      <c r="O104" s="100"/>
      <c r="R104" s="74">
        <v>0.70486111111111116</v>
      </c>
      <c r="S104" s="75" t="s">
        <v>32</v>
      </c>
      <c r="T104" s="76">
        <v>9</v>
      </c>
      <c r="U104" s="76">
        <v>1</v>
      </c>
      <c r="V104" s="76" t="s">
        <v>39</v>
      </c>
      <c r="W104" s="76" t="s">
        <v>1</v>
      </c>
      <c r="X104" s="104">
        <v>12</v>
      </c>
      <c r="Y104" s="104">
        <v>26</v>
      </c>
      <c r="Z104" s="51">
        <v>4</v>
      </c>
      <c r="AA104" s="52">
        <f t="shared" si="19"/>
        <v>0.25</v>
      </c>
      <c r="AB104" s="64">
        <f t="shared" si="20"/>
        <v>65</v>
      </c>
      <c r="AC104" s="54"/>
      <c r="AD104" s="12">
        <f t="shared" si="21"/>
        <v>0</v>
      </c>
      <c r="AE104" s="55">
        <f t="shared" si="22"/>
        <v>10</v>
      </c>
      <c r="AF104" s="9">
        <f t="shared" si="23"/>
        <v>0</v>
      </c>
      <c r="AG104" s="1"/>
    </row>
    <row r="105" spans="2:33" ht="18.75" customHeight="1" x14ac:dyDescent="0.5">
      <c r="B105" s="99">
        <v>0.70486111111111116</v>
      </c>
      <c r="C105" s="109" t="s">
        <v>32</v>
      </c>
      <c r="D105" s="48">
        <v>9</v>
      </c>
      <c r="E105" s="48">
        <v>1</v>
      </c>
      <c r="F105" s="48" t="s">
        <v>39</v>
      </c>
      <c r="G105" s="48" t="s">
        <v>40</v>
      </c>
      <c r="H105" s="104">
        <v>14</v>
      </c>
      <c r="I105" s="104"/>
      <c r="J105" s="51"/>
      <c r="K105" s="52" t="str">
        <f t="shared" si="17"/>
        <v/>
      </c>
      <c r="L105" s="64" t="str">
        <f t="shared" si="18"/>
        <v/>
      </c>
      <c r="M105" s="95"/>
      <c r="N105" s="54"/>
      <c r="O105" s="100"/>
      <c r="R105" s="74">
        <v>0.70486111111111116</v>
      </c>
      <c r="S105" s="75" t="s">
        <v>32</v>
      </c>
      <c r="T105" s="76">
        <v>9</v>
      </c>
      <c r="U105" s="76">
        <v>1</v>
      </c>
      <c r="V105" s="76" t="s">
        <v>39</v>
      </c>
      <c r="W105" s="76" t="s">
        <v>40</v>
      </c>
      <c r="X105" s="104">
        <v>14</v>
      </c>
      <c r="Y105" s="104"/>
      <c r="Z105" s="51"/>
      <c r="AA105" s="52" t="str">
        <f t="shared" si="19"/>
        <v/>
      </c>
      <c r="AB105" s="64" t="str">
        <f t="shared" si="20"/>
        <v/>
      </c>
      <c r="AC105" s="54"/>
      <c r="AD105" s="12" t="str">
        <f t="shared" si="21"/>
        <v/>
      </c>
      <c r="AE105" s="55" t="str">
        <f t="shared" si="22"/>
        <v/>
      </c>
      <c r="AF105" s="9" t="str">
        <f t="shared" si="23"/>
        <v/>
      </c>
      <c r="AG105" s="1"/>
    </row>
    <row r="106" spans="2:33" ht="18.75" customHeight="1" x14ac:dyDescent="0.5">
      <c r="B106" s="99">
        <v>0.72222222222222221</v>
      </c>
      <c r="C106" s="109" t="s">
        <v>22</v>
      </c>
      <c r="D106" s="48">
        <v>9</v>
      </c>
      <c r="E106" s="48">
        <v>1</v>
      </c>
      <c r="F106" s="48" t="s">
        <v>83</v>
      </c>
      <c r="G106" s="48" t="s">
        <v>60</v>
      </c>
      <c r="H106" s="104">
        <v>10</v>
      </c>
      <c r="I106" s="104">
        <v>10</v>
      </c>
      <c r="J106" s="51">
        <v>4</v>
      </c>
      <c r="K106" s="52">
        <f t="shared" si="17"/>
        <v>0.25</v>
      </c>
      <c r="L106" s="64">
        <f t="shared" si="18"/>
        <v>25</v>
      </c>
      <c r="M106" s="95"/>
      <c r="N106" s="54"/>
      <c r="O106" s="100"/>
      <c r="R106" s="74">
        <v>0.72222222222222221</v>
      </c>
      <c r="S106" s="75" t="s">
        <v>22</v>
      </c>
      <c r="T106" s="76">
        <v>9</v>
      </c>
      <c r="U106" s="76">
        <v>1</v>
      </c>
      <c r="V106" s="76" t="s">
        <v>83</v>
      </c>
      <c r="W106" s="76" t="s">
        <v>60</v>
      </c>
      <c r="X106" s="104">
        <v>10</v>
      </c>
      <c r="Y106" s="104">
        <v>10</v>
      </c>
      <c r="Z106" s="51">
        <v>4</v>
      </c>
      <c r="AA106" s="52">
        <f t="shared" si="19"/>
        <v>0.25</v>
      </c>
      <c r="AB106" s="64">
        <f t="shared" si="20"/>
        <v>25</v>
      </c>
      <c r="AC106" s="54"/>
      <c r="AD106" s="12">
        <f t="shared" si="21"/>
        <v>0</v>
      </c>
      <c r="AE106" s="55">
        <f t="shared" si="22"/>
        <v>10</v>
      </c>
      <c r="AF106" s="9">
        <f t="shared" si="23"/>
        <v>0</v>
      </c>
      <c r="AG106" s="1"/>
    </row>
    <row r="107" spans="2:33" ht="18.75" customHeight="1" x14ac:dyDescent="0.5">
      <c r="B107" s="99">
        <v>0.73611111111111116</v>
      </c>
      <c r="C107" s="109" t="s">
        <v>32</v>
      </c>
      <c r="D107" s="48">
        <v>10</v>
      </c>
      <c r="E107" s="48">
        <v>3</v>
      </c>
      <c r="F107" s="48" t="s">
        <v>24</v>
      </c>
      <c r="G107" s="48" t="s">
        <v>40</v>
      </c>
      <c r="H107" s="104">
        <v>12</v>
      </c>
      <c r="I107" s="104">
        <v>22</v>
      </c>
      <c r="J107" s="51">
        <v>6</v>
      </c>
      <c r="K107" s="52">
        <f t="shared" si="17"/>
        <v>0.16666666666666669</v>
      </c>
      <c r="L107" s="64">
        <f t="shared" si="18"/>
        <v>55</v>
      </c>
      <c r="M107" s="95"/>
      <c r="N107" s="54"/>
      <c r="O107" s="100"/>
      <c r="R107" s="74">
        <v>0.73611111111111116</v>
      </c>
      <c r="S107" s="75" t="s">
        <v>32</v>
      </c>
      <c r="T107" s="76">
        <v>10</v>
      </c>
      <c r="U107" s="76">
        <v>3</v>
      </c>
      <c r="V107" s="76" t="s">
        <v>24</v>
      </c>
      <c r="W107" s="76" t="s">
        <v>40</v>
      </c>
      <c r="X107" s="104">
        <v>12</v>
      </c>
      <c r="Y107" s="104">
        <v>22</v>
      </c>
      <c r="Z107" s="51">
        <v>6</v>
      </c>
      <c r="AA107" s="52">
        <f t="shared" si="19"/>
        <v>0.16666666666666669</v>
      </c>
      <c r="AB107" s="64">
        <f t="shared" si="20"/>
        <v>55</v>
      </c>
      <c r="AC107" s="54">
        <v>7.4</v>
      </c>
      <c r="AD107" s="12">
        <f t="shared" si="21"/>
        <v>407</v>
      </c>
      <c r="AE107" s="55">
        <f t="shared" si="22"/>
        <v>10</v>
      </c>
      <c r="AF107" s="9">
        <f t="shared" si="23"/>
        <v>74</v>
      </c>
      <c r="AG107" s="1"/>
    </row>
    <row r="108" spans="2:33" ht="18.75" customHeight="1" x14ac:dyDescent="0.5">
      <c r="B108" s="99">
        <v>0.73611111111111116</v>
      </c>
      <c r="C108" s="109" t="s">
        <v>32</v>
      </c>
      <c r="D108" s="48">
        <v>10</v>
      </c>
      <c r="E108" s="48">
        <v>3</v>
      </c>
      <c r="F108" s="48" t="s">
        <v>24</v>
      </c>
      <c r="G108" s="48" t="s">
        <v>18</v>
      </c>
      <c r="H108" s="104">
        <v>10</v>
      </c>
      <c r="I108" s="104"/>
      <c r="J108" s="51"/>
      <c r="K108" s="52" t="str">
        <f t="shared" si="17"/>
        <v/>
      </c>
      <c r="L108" s="64" t="str">
        <f t="shared" si="18"/>
        <v/>
      </c>
      <c r="M108" s="95"/>
      <c r="N108" s="54"/>
      <c r="O108" s="100"/>
      <c r="R108" s="74">
        <v>0.73611111111111116</v>
      </c>
      <c r="S108" s="75" t="s">
        <v>32</v>
      </c>
      <c r="T108" s="76">
        <v>10</v>
      </c>
      <c r="U108" s="76">
        <v>3</v>
      </c>
      <c r="V108" s="76" t="s">
        <v>24</v>
      </c>
      <c r="W108" s="76" t="s">
        <v>18</v>
      </c>
      <c r="X108" s="104">
        <v>10</v>
      </c>
      <c r="Y108" s="104"/>
      <c r="Z108" s="51"/>
      <c r="AA108" s="52" t="str">
        <f t="shared" si="19"/>
        <v/>
      </c>
      <c r="AB108" s="64" t="str">
        <f t="shared" si="20"/>
        <v/>
      </c>
      <c r="AC108" s="54"/>
      <c r="AD108" s="12" t="str">
        <f t="shared" si="21"/>
        <v/>
      </c>
      <c r="AE108" s="55" t="str">
        <f t="shared" si="22"/>
        <v/>
      </c>
      <c r="AF108" s="9" t="str">
        <f t="shared" si="23"/>
        <v/>
      </c>
      <c r="AG108" s="1"/>
    </row>
    <row r="109" spans="2:33" ht="18.75" customHeight="1" x14ac:dyDescent="0.5">
      <c r="B109" s="99">
        <v>0.74652777777777779</v>
      </c>
      <c r="C109" s="109" t="s">
        <v>22</v>
      </c>
      <c r="D109" s="48">
        <v>10</v>
      </c>
      <c r="E109" s="48">
        <v>9</v>
      </c>
      <c r="F109" s="48" t="s">
        <v>84</v>
      </c>
      <c r="G109" s="48" t="s">
        <v>60</v>
      </c>
      <c r="H109" s="104">
        <v>10</v>
      </c>
      <c r="I109" s="104">
        <v>10</v>
      </c>
      <c r="J109" s="51">
        <v>2.8</v>
      </c>
      <c r="K109" s="52">
        <f t="shared" si="17"/>
        <v>0.35714285714285715</v>
      </c>
      <c r="L109" s="64">
        <f t="shared" si="18"/>
        <v>25</v>
      </c>
      <c r="M109" s="95"/>
      <c r="N109" s="54"/>
      <c r="O109" s="100"/>
      <c r="R109" s="74">
        <v>0.74652777777777779</v>
      </c>
      <c r="S109" s="75" t="s">
        <v>22</v>
      </c>
      <c r="T109" s="76">
        <v>10</v>
      </c>
      <c r="U109" s="76">
        <v>9</v>
      </c>
      <c r="V109" s="76" t="s">
        <v>84</v>
      </c>
      <c r="W109" s="76" t="s">
        <v>60</v>
      </c>
      <c r="X109" s="104">
        <v>10</v>
      </c>
      <c r="Y109" s="104">
        <v>10</v>
      </c>
      <c r="Z109" s="51">
        <v>2.8</v>
      </c>
      <c r="AA109" s="52">
        <f t="shared" si="19"/>
        <v>0.35714285714285715</v>
      </c>
      <c r="AB109" s="64">
        <f t="shared" si="20"/>
        <v>25</v>
      </c>
      <c r="AC109" s="54">
        <v>3</v>
      </c>
      <c r="AD109" s="12">
        <f t="shared" si="21"/>
        <v>75</v>
      </c>
      <c r="AE109" s="55">
        <f t="shared" si="22"/>
        <v>10</v>
      </c>
      <c r="AF109" s="9">
        <f t="shared" si="23"/>
        <v>30</v>
      </c>
      <c r="AG109" s="1"/>
    </row>
    <row r="110" spans="2:33" ht="18.75" customHeight="1" x14ac:dyDescent="0.5">
      <c r="B110" s="99">
        <v>0.74652777777777779</v>
      </c>
      <c r="C110" s="109" t="s">
        <v>22</v>
      </c>
      <c r="D110" s="48">
        <v>10</v>
      </c>
      <c r="E110" s="48">
        <v>13</v>
      </c>
      <c r="F110" s="48" t="s">
        <v>26</v>
      </c>
      <c r="G110" s="48" t="s">
        <v>1</v>
      </c>
      <c r="H110" s="104">
        <v>10</v>
      </c>
      <c r="I110" s="104">
        <v>10</v>
      </c>
      <c r="J110" s="51">
        <v>2.9</v>
      </c>
      <c r="K110" s="52">
        <f t="shared" si="17"/>
        <v>0.34482758620689657</v>
      </c>
      <c r="L110" s="64">
        <f t="shared" si="18"/>
        <v>25</v>
      </c>
      <c r="M110" s="95"/>
      <c r="N110" s="54"/>
      <c r="O110" s="100"/>
      <c r="R110" s="74">
        <v>0.74652777777777779</v>
      </c>
      <c r="S110" s="75" t="s">
        <v>22</v>
      </c>
      <c r="T110" s="76">
        <v>10</v>
      </c>
      <c r="U110" s="76">
        <v>13</v>
      </c>
      <c r="V110" s="76" t="s">
        <v>26</v>
      </c>
      <c r="W110" s="76" t="s">
        <v>1</v>
      </c>
      <c r="X110" s="104">
        <v>10</v>
      </c>
      <c r="Y110" s="104">
        <v>10</v>
      </c>
      <c r="Z110" s="51">
        <v>2.9</v>
      </c>
      <c r="AA110" s="52">
        <f t="shared" si="19"/>
        <v>0.34482758620689657</v>
      </c>
      <c r="AB110" s="64">
        <f t="shared" si="20"/>
        <v>25</v>
      </c>
      <c r="AC110" s="54"/>
      <c r="AD110" s="12">
        <f t="shared" si="21"/>
        <v>0</v>
      </c>
      <c r="AE110" s="55">
        <f t="shared" si="22"/>
        <v>10</v>
      </c>
      <c r="AF110" s="9">
        <f t="shared" si="23"/>
        <v>0</v>
      </c>
      <c r="AG110" s="1"/>
    </row>
    <row r="111" spans="2:33" ht="18.75" customHeight="1" x14ac:dyDescent="0.5">
      <c r="B111" s="99">
        <v>0.7583333333333333</v>
      </c>
      <c r="C111" s="109" t="s">
        <v>28</v>
      </c>
      <c r="D111" s="48">
        <v>9</v>
      </c>
      <c r="E111" s="48">
        <v>8</v>
      </c>
      <c r="F111" s="48" t="s">
        <v>41</v>
      </c>
      <c r="G111" s="48" t="s">
        <v>1</v>
      </c>
      <c r="H111" s="104">
        <v>10</v>
      </c>
      <c r="I111" s="104">
        <v>24</v>
      </c>
      <c r="J111" s="51">
        <v>2.4</v>
      </c>
      <c r="K111" s="52">
        <f t="shared" si="17"/>
        <v>0.41666666666666674</v>
      </c>
      <c r="L111" s="64">
        <f t="shared" si="18"/>
        <v>60</v>
      </c>
      <c r="M111" s="95"/>
      <c r="N111" s="54"/>
      <c r="O111" s="100"/>
      <c r="R111" s="74">
        <v>0.7583333333333333</v>
      </c>
      <c r="S111" s="75" t="s">
        <v>28</v>
      </c>
      <c r="T111" s="76">
        <v>9</v>
      </c>
      <c r="U111" s="76">
        <v>8</v>
      </c>
      <c r="V111" s="76" t="s">
        <v>41</v>
      </c>
      <c r="W111" s="76" t="s">
        <v>1</v>
      </c>
      <c r="X111" s="104">
        <v>10</v>
      </c>
      <c r="Y111" s="104">
        <v>24</v>
      </c>
      <c r="Z111" s="51">
        <v>2.4</v>
      </c>
      <c r="AA111" s="52">
        <f t="shared" si="19"/>
        <v>0.41666666666666674</v>
      </c>
      <c r="AB111" s="64">
        <f t="shared" si="20"/>
        <v>60</v>
      </c>
      <c r="AC111" s="54"/>
      <c r="AD111" s="12">
        <f t="shared" si="21"/>
        <v>0</v>
      </c>
      <c r="AE111" s="55">
        <f t="shared" si="22"/>
        <v>10</v>
      </c>
      <c r="AF111" s="9">
        <f t="shared" si="23"/>
        <v>0</v>
      </c>
      <c r="AG111" s="1"/>
    </row>
    <row r="112" spans="2:33" ht="18.75" customHeight="1" x14ac:dyDescent="0.5">
      <c r="B112" s="99">
        <v>0.7583333333333333</v>
      </c>
      <c r="C112" s="109" t="s">
        <v>28</v>
      </c>
      <c r="D112" s="48">
        <v>9</v>
      </c>
      <c r="E112" s="48">
        <v>8</v>
      </c>
      <c r="F112" s="48" t="s">
        <v>41</v>
      </c>
      <c r="G112" s="48" t="s">
        <v>13</v>
      </c>
      <c r="H112" s="104">
        <v>14</v>
      </c>
      <c r="I112" s="104"/>
      <c r="J112" s="51"/>
      <c r="K112" s="52" t="str">
        <f t="shared" si="17"/>
        <v/>
      </c>
      <c r="L112" s="64" t="str">
        <f t="shared" si="18"/>
        <v/>
      </c>
      <c r="M112" s="95"/>
      <c r="N112" s="54"/>
      <c r="O112" s="100"/>
      <c r="R112" s="74">
        <v>0.7583333333333333</v>
      </c>
      <c r="S112" s="75" t="s">
        <v>28</v>
      </c>
      <c r="T112" s="76">
        <v>9</v>
      </c>
      <c r="U112" s="76">
        <v>8</v>
      </c>
      <c r="V112" s="76" t="s">
        <v>41</v>
      </c>
      <c r="W112" s="76" t="s">
        <v>13</v>
      </c>
      <c r="X112" s="104">
        <v>14</v>
      </c>
      <c r="Y112" s="104"/>
      <c r="Z112" s="51"/>
      <c r="AA112" s="52" t="str">
        <f t="shared" si="19"/>
        <v/>
      </c>
      <c r="AB112" s="64" t="str">
        <f t="shared" si="20"/>
        <v/>
      </c>
      <c r="AC112" s="54"/>
      <c r="AD112" s="12" t="str">
        <f t="shared" si="21"/>
        <v/>
      </c>
      <c r="AE112" s="55" t="str">
        <f t="shared" si="22"/>
        <v/>
      </c>
      <c r="AF112" s="9" t="str">
        <f t="shared" si="23"/>
        <v/>
      </c>
      <c r="AG112" s="1"/>
    </row>
    <row r="113" spans="2:35" ht="18.75" customHeight="1" x14ac:dyDescent="0.5">
      <c r="B113" s="99"/>
      <c r="C113" s="109"/>
      <c r="D113" s="48"/>
      <c r="E113" s="48"/>
      <c r="F113" s="48"/>
      <c r="G113" s="48"/>
      <c r="H113" s="49"/>
      <c r="I113" s="50"/>
      <c r="J113" s="51"/>
      <c r="K113" s="52"/>
      <c r="L113" s="64"/>
      <c r="M113" s="95"/>
      <c r="N113" s="54"/>
      <c r="O113" s="100"/>
      <c r="R113" s="74"/>
      <c r="S113" s="75"/>
      <c r="T113" s="76"/>
      <c r="U113" s="76"/>
      <c r="V113" s="76"/>
      <c r="W113" s="76"/>
      <c r="X113" s="77"/>
      <c r="Y113" s="78"/>
      <c r="Z113" s="79"/>
      <c r="AA113" s="80"/>
      <c r="AB113" s="64"/>
      <c r="AC113" s="54"/>
      <c r="AD113" s="12"/>
      <c r="AE113" s="55"/>
      <c r="AF113" s="9"/>
      <c r="AG113" s="1"/>
    </row>
    <row r="114" spans="2:35" ht="24.75" customHeight="1" x14ac:dyDescent="0.35">
      <c r="B114" s="101"/>
      <c r="C114" s="59"/>
      <c r="D114" s="60"/>
      <c r="E114" s="60"/>
      <c r="F114" s="61" t="s">
        <v>14</v>
      </c>
      <c r="G114" s="61"/>
      <c r="H114" s="62">
        <f>SUM(H78:H113)</f>
        <v>397</v>
      </c>
      <c r="I114" s="62">
        <f>SUM(I78:I113)</f>
        <v>397</v>
      </c>
      <c r="J114" s="61"/>
      <c r="K114" s="63"/>
      <c r="L114" s="64">
        <f>SUBTOTAL(9,(L78:L112))</f>
        <v>992.5</v>
      </c>
      <c r="M114" s="95"/>
      <c r="N114" s="87"/>
      <c r="O114" s="7"/>
      <c r="R114" s="81"/>
      <c r="S114" s="82"/>
      <c r="T114" s="83"/>
      <c r="U114" s="83"/>
      <c r="V114" s="84" t="s">
        <v>14</v>
      </c>
      <c r="W114" s="84"/>
      <c r="X114" s="85">
        <f>SUM(X78:X113)</f>
        <v>397</v>
      </c>
      <c r="Y114" s="85">
        <f>SUM(Y78:Y113)</f>
        <v>397</v>
      </c>
      <c r="Z114" s="86"/>
      <c r="AA114" s="86"/>
      <c r="AB114" s="64">
        <f>SUBTOTAL(9,(AB78:AB112))</f>
        <v>992.5</v>
      </c>
      <c r="AC114" s="87"/>
      <c r="AD114" s="12">
        <f>SUBTOTAL(9,AD78:AD112)</f>
        <v>1481.25</v>
      </c>
      <c r="AE114" s="115">
        <f>SUBTOTAL(9,AE78:AE112)</f>
        <v>210</v>
      </c>
      <c r="AF114" s="100">
        <f>SUBTOTAL(9,AF78:AF112)</f>
        <v>391.5</v>
      </c>
    </row>
    <row r="115" spans="2:35" ht="3.75" hidden="1" customHeight="1" x14ac:dyDescent="0.25">
      <c r="B115" s="88"/>
      <c r="C115" s="66"/>
      <c r="D115" s="66"/>
      <c r="E115" s="66"/>
      <c r="F115" s="66"/>
      <c r="G115" s="66"/>
      <c r="H115" s="66"/>
      <c r="I115" s="66"/>
      <c r="J115" s="66"/>
      <c r="K115" s="67"/>
      <c r="L115" s="68"/>
      <c r="M115" s="96"/>
      <c r="N115" s="5"/>
      <c r="O115" s="161"/>
      <c r="R115" s="88"/>
      <c r="S115" s="66"/>
      <c r="T115" s="66"/>
      <c r="U115" s="66"/>
      <c r="V115" s="66"/>
      <c r="W115" s="66"/>
      <c r="X115" s="66"/>
      <c r="Y115" s="67"/>
      <c r="Z115" s="66"/>
      <c r="AA115" s="67"/>
      <c r="AB115" s="68"/>
      <c r="AC115" s="5"/>
      <c r="AD115" s="166"/>
      <c r="AE115" s="160"/>
      <c r="AF115" s="162"/>
    </row>
    <row r="116" spans="2:35" ht="25.5" customHeight="1" x14ac:dyDescent="0.25">
      <c r="B116" s="134" t="s">
        <v>15</v>
      </c>
      <c r="C116" s="135"/>
      <c r="D116" s="135"/>
      <c r="E116" s="135"/>
      <c r="F116" s="135"/>
      <c r="G116" s="135"/>
      <c r="H116" s="135"/>
      <c r="I116" s="135"/>
      <c r="J116" s="135"/>
      <c r="K116" s="135"/>
      <c r="L116" s="107"/>
      <c r="M116" s="97"/>
      <c r="N116" s="5"/>
      <c r="O116" s="8"/>
      <c r="R116" s="134" t="s">
        <v>15</v>
      </c>
      <c r="S116" s="135"/>
      <c r="T116" s="135"/>
      <c r="U116" s="135"/>
      <c r="V116" s="135"/>
      <c r="W116" s="135"/>
      <c r="X116" s="135"/>
      <c r="Y116" s="136"/>
      <c r="Z116" s="89"/>
      <c r="AA116" s="89"/>
      <c r="AB116" s="137"/>
      <c r="AC116" s="5"/>
      <c r="AD116" s="14">
        <f>AD114-AB114</f>
        <v>488.75</v>
      </c>
      <c r="AE116" s="167"/>
      <c r="AF116" s="8">
        <f>AF114-AE114</f>
        <v>181.5</v>
      </c>
    </row>
    <row r="117" spans="2:35" ht="21" customHeight="1" thickBot="1" x14ac:dyDescent="0.3">
      <c r="B117" s="139">
        <v>45647</v>
      </c>
      <c r="C117" s="140"/>
      <c r="D117" s="140"/>
      <c r="E117" s="140"/>
      <c r="F117" s="140"/>
      <c r="G117" s="140"/>
      <c r="H117" s="140"/>
      <c r="I117" s="140"/>
      <c r="J117" s="140"/>
      <c r="K117" s="140"/>
      <c r="L117" s="108"/>
      <c r="M117" s="102"/>
      <c r="N117" s="16"/>
      <c r="O117" s="17"/>
      <c r="R117" s="141">
        <v>45647</v>
      </c>
      <c r="S117" s="142"/>
      <c r="T117" s="142"/>
      <c r="U117" s="142"/>
      <c r="V117" s="142"/>
      <c r="W117" s="142"/>
      <c r="X117" s="142"/>
      <c r="Y117" s="143"/>
      <c r="Z117" s="90"/>
      <c r="AA117" s="90"/>
      <c r="AB117" s="138"/>
      <c r="AC117" s="16" t="s">
        <v>91</v>
      </c>
      <c r="AD117" s="15">
        <f>AD116/AB114</f>
        <v>0.49244332493702769</v>
      </c>
      <c r="AE117" s="168"/>
      <c r="AF117" s="17">
        <f>AF116/AE114</f>
        <v>0.86428571428571432</v>
      </c>
    </row>
    <row r="118" spans="2:35" ht="18" thickBot="1" x14ac:dyDescent="0.35"/>
    <row r="119" spans="2:35" ht="28.5" customHeight="1" x14ac:dyDescent="0.3">
      <c r="R119" s="126"/>
      <c r="S119" s="127"/>
      <c r="T119" s="130" t="s">
        <v>44</v>
      </c>
      <c r="U119" s="130"/>
      <c r="V119" s="130"/>
      <c r="W119" s="130"/>
      <c r="X119" s="130"/>
      <c r="Y119" s="130"/>
      <c r="Z119" s="130"/>
      <c r="AA119" s="130"/>
      <c r="AB119" s="19"/>
      <c r="AC119" s="169"/>
      <c r="AD119" s="169"/>
      <c r="AE119" s="169"/>
      <c r="AF119" s="170"/>
    </row>
    <row r="120" spans="2:35" ht="15.75" customHeight="1" x14ac:dyDescent="0.3">
      <c r="R120" s="128"/>
      <c r="S120" s="129"/>
      <c r="T120" s="132"/>
      <c r="U120" s="132"/>
      <c r="V120" s="132"/>
      <c r="W120" s="132"/>
      <c r="X120" s="132"/>
      <c r="Y120" s="132"/>
      <c r="Z120" s="132"/>
      <c r="AA120" s="132"/>
      <c r="AC120" s="152"/>
      <c r="AF120" s="171"/>
    </row>
    <row r="121" spans="2:35" ht="3" customHeight="1" thickBot="1" x14ac:dyDescent="0.35">
      <c r="R121" s="69"/>
      <c r="S121" s="70"/>
      <c r="T121" s="71"/>
      <c r="U121" s="71"/>
      <c r="V121" s="71"/>
      <c r="W121" s="71"/>
      <c r="X121" s="71"/>
      <c r="Y121" s="72"/>
      <c r="Z121" s="71"/>
      <c r="AA121" s="71"/>
      <c r="AB121" s="73"/>
      <c r="AF121" s="171"/>
    </row>
    <row r="122" spans="2:35" ht="54.75" customHeight="1" x14ac:dyDescent="0.5">
      <c r="R122" s="36" t="s">
        <v>4</v>
      </c>
      <c r="S122" s="37" t="s">
        <v>5</v>
      </c>
      <c r="T122" s="37" t="s">
        <v>6</v>
      </c>
      <c r="U122" s="37" t="s">
        <v>7</v>
      </c>
      <c r="V122" s="37" t="s">
        <v>8</v>
      </c>
      <c r="W122" s="38" t="s">
        <v>9</v>
      </c>
      <c r="X122" s="39" t="s">
        <v>19</v>
      </c>
      <c r="Y122" s="41" t="s">
        <v>10</v>
      </c>
      <c r="Z122" s="38" t="s">
        <v>20</v>
      </c>
      <c r="AA122" s="41" t="s">
        <v>21</v>
      </c>
      <c r="AB122" s="42" t="s">
        <v>11</v>
      </c>
      <c r="AC122" s="6" t="s">
        <v>12</v>
      </c>
      <c r="AD122" s="11" t="s">
        <v>2</v>
      </c>
      <c r="AE122" s="43" t="s">
        <v>45</v>
      </c>
      <c r="AF122" s="44" t="s">
        <v>46</v>
      </c>
      <c r="AG122" s="1"/>
    </row>
    <row r="123" spans="2:35" ht="18.75" customHeight="1" x14ac:dyDescent="0.3">
      <c r="R123" s="74">
        <v>0.51041666666666663</v>
      </c>
      <c r="S123" s="75" t="s">
        <v>55</v>
      </c>
      <c r="T123" s="76">
        <v>1</v>
      </c>
      <c r="U123" s="76">
        <v>6</v>
      </c>
      <c r="V123" s="76" t="s">
        <v>56</v>
      </c>
      <c r="W123" s="76" t="s">
        <v>13</v>
      </c>
      <c r="X123" s="104">
        <v>14</v>
      </c>
      <c r="Y123" s="104">
        <v>14</v>
      </c>
      <c r="Z123" s="51"/>
      <c r="AA123" s="52"/>
      <c r="AB123" s="64">
        <f t="shared" ref="AB123:AB154" si="24">IF(Y123="","",Y123*($AB$1/1000)/$AC$1)</f>
        <v>35</v>
      </c>
      <c r="AC123" s="54"/>
      <c r="AD123" s="12">
        <f t="shared" ref="AD123:AD154" si="25">IF(AB123="","",AC123*AB123)</f>
        <v>0</v>
      </c>
      <c r="AE123" s="55">
        <f t="shared" ref="AE123:AE154" si="26">IF(AB123="","",$AB$1*1%/($AB$1/1000))</f>
        <v>10</v>
      </c>
      <c r="AF123" s="9">
        <f t="shared" ref="AF123:AF154" si="27">IF(AE123="","",AE123*AC123)</f>
        <v>0</v>
      </c>
    </row>
    <row r="124" spans="2:35" ht="18.75" customHeight="1" x14ac:dyDescent="0.35">
      <c r="R124" s="74">
        <v>0.52083333333333337</v>
      </c>
      <c r="S124" s="75" t="s">
        <v>22</v>
      </c>
      <c r="T124" s="76">
        <v>1</v>
      </c>
      <c r="U124" s="76">
        <v>7</v>
      </c>
      <c r="V124" s="76" t="s">
        <v>29</v>
      </c>
      <c r="W124" s="76" t="s">
        <v>1</v>
      </c>
      <c r="X124" s="104">
        <v>10</v>
      </c>
      <c r="Y124" s="104">
        <v>10</v>
      </c>
      <c r="Z124" s="51"/>
      <c r="AA124" s="52"/>
      <c r="AB124" s="64">
        <f t="shared" si="24"/>
        <v>25</v>
      </c>
      <c r="AC124" s="54"/>
      <c r="AD124" s="12">
        <f t="shared" si="25"/>
        <v>0</v>
      </c>
      <c r="AE124" s="55">
        <f t="shared" si="26"/>
        <v>10</v>
      </c>
      <c r="AF124" s="9">
        <f t="shared" si="27"/>
        <v>0</v>
      </c>
      <c r="AI124" s="4"/>
    </row>
    <row r="125" spans="2:35" ht="18.75" customHeight="1" x14ac:dyDescent="0.5">
      <c r="R125" s="74">
        <v>0.52083333333333337</v>
      </c>
      <c r="S125" s="75" t="s">
        <v>22</v>
      </c>
      <c r="T125" s="76">
        <v>1</v>
      </c>
      <c r="U125" s="76">
        <v>9</v>
      </c>
      <c r="V125" s="76" t="s">
        <v>85</v>
      </c>
      <c r="W125" s="76" t="s">
        <v>60</v>
      </c>
      <c r="X125" s="104">
        <v>10</v>
      </c>
      <c r="Y125" s="104">
        <v>10</v>
      </c>
      <c r="Z125" s="51"/>
      <c r="AA125" s="52"/>
      <c r="AB125" s="64">
        <f t="shared" si="24"/>
        <v>25</v>
      </c>
      <c r="AC125" s="54">
        <v>2.9</v>
      </c>
      <c r="AD125" s="12">
        <f t="shared" si="25"/>
        <v>72.5</v>
      </c>
      <c r="AE125" s="55">
        <f t="shared" si="26"/>
        <v>10</v>
      </c>
      <c r="AF125" s="9">
        <f t="shared" si="27"/>
        <v>29</v>
      </c>
      <c r="AG125" s="1"/>
    </row>
    <row r="126" spans="2:35" ht="18.75" customHeight="1" x14ac:dyDescent="0.3">
      <c r="R126" s="74">
        <v>0.57986111111111116</v>
      </c>
      <c r="S126" s="75" t="s">
        <v>48</v>
      </c>
      <c r="T126" s="76">
        <v>4</v>
      </c>
      <c r="U126" s="76">
        <v>5</v>
      </c>
      <c r="V126" s="76" t="s">
        <v>49</v>
      </c>
      <c r="W126" s="76" t="s">
        <v>50</v>
      </c>
      <c r="X126" s="104">
        <v>12</v>
      </c>
      <c r="Y126" s="104">
        <v>22</v>
      </c>
      <c r="Z126" s="51"/>
      <c r="AA126" s="52"/>
      <c r="AB126" s="64">
        <f t="shared" si="24"/>
        <v>55</v>
      </c>
      <c r="AC126" s="54"/>
      <c r="AD126" s="12">
        <f t="shared" si="25"/>
        <v>0</v>
      </c>
      <c r="AE126" s="55">
        <f t="shared" si="26"/>
        <v>10</v>
      </c>
      <c r="AF126" s="9">
        <f t="shared" si="27"/>
        <v>0</v>
      </c>
    </row>
    <row r="127" spans="2:35" ht="18.75" customHeight="1" x14ac:dyDescent="0.3">
      <c r="R127" s="74">
        <v>0.57986111111111116</v>
      </c>
      <c r="S127" s="75" t="s">
        <v>48</v>
      </c>
      <c r="T127" s="76">
        <v>4</v>
      </c>
      <c r="U127" s="76">
        <v>5</v>
      </c>
      <c r="V127" s="76" t="s">
        <v>49</v>
      </c>
      <c r="W127" s="76" t="s">
        <v>18</v>
      </c>
      <c r="X127" s="104">
        <v>10</v>
      </c>
      <c r="Y127" s="104"/>
      <c r="Z127" s="51"/>
      <c r="AA127" s="52"/>
      <c r="AB127" s="64" t="str">
        <f t="shared" si="24"/>
        <v/>
      </c>
      <c r="AC127" s="54"/>
      <c r="AD127" s="12" t="str">
        <f t="shared" si="25"/>
        <v/>
      </c>
      <c r="AE127" s="55" t="str">
        <f t="shared" si="26"/>
        <v/>
      </c>
      <c r="AF127" s="9" t="str">
        <f t="shared" si="27"/>
        <v/>
      </c>
    </row>
    <row r="128" spans="2:35" ht="18.75" customHeight="1" x14ac:dyDescent="0.5">
      <c r="R128" s="74">
        <v>0.57986111111111116</v>
      </c>
      <c r="S128" s="75" t="s">
        <v>48</v>
      </c>
      <c r="T128" s="76">
        <v>4</v>
      </c>
      <c r="U128" s="76">
        <v>4</v>
      </c>
      <c r="V128" s="76" t="s">
        <v>59</v>
      </c>
      <c r="W128" s="76" t="s">
        <v>18</v>
      </c>
      <c r="X128" s="104">
        <v>10</v>
      </c>
      <c r="Y128" s="104">
        <v>10</v>
      </c>
      <c r="Z128" s="51"/>
      <c r="AA128" s="52"/>
      <c r="AB128" s="64">
        <f t="shared" si="24"/>
        <v>25</v>
      </c>
      <c r="AC128" s="54"/>
      <c r="AD128" s="12">
        <f t="shared" si="25"/>
        <v>0</v>
      </c>
      <c r="AE128" s="55">
        <f t="shared" si="26"/>
        <v>10</v>
      </c>
      <c r="AF128" s="9">
        <f t="shared" si="27"/>
        <v>0</v>
      </c>
      <c r="AG128" s="1"/>
    </row>
    <row r="129" spans="18:33" ht="18.75" customHeight="1" x14ac:dyDescent="0.3">
      <c r="R129" s="74">
        <v>0.59375</v>
      </c>
      <c r="S129" s="75" t="s">
        <v>22</v>
      </c>
      <c r="T129" s="76">
        <v>4</v>
      </c>
      <c r="U129" s="76">
        <v>5</v>
      </c>
      <c r="V129" s="76" t="s">
        <v>86</v>
      </c>
      <c r="W129" s="76" t="s">
        <v>60</v>
      </c>
      <c r="X129" s="104">
        <v>10</v>
      </c>
      <c r="Y129" s="104">
        <v>10</v>
      </c>
      <c r="Z129" s="51"/>
      <c r="AA129" s="52"/>
      <c r="AB129" s="64">
        <f t="shared" si="24"/>
        <v>25</v>
      </c>
      <c r="AC129" s="54"/>
      <c r="AD129" s="12">
        <f t="shared" si="25"/>
        <v>0</v>
      </c>
      <c r="AE129" s="55">
        <f t="shared" si="26"/>
        <v>10</v>
      </c>
      <c r="AF129" s="9">
        <f t="shared" si="27"/>
        <v>0</v>
      </c>
    </row>
    <row r="130" spans="18:33" ht="18.75" customHeight="1" x14ac:dyDescent="0.3">
      <c r="R130" s="74">
        <v>0.62361111111111112</v>
      </c>
      <c r="S130" s="75" t="s">
        <v>28</v>
      </c>
      <c r="T130" s="76">
        <v>4</v>
      </c>
      <c r="U130" s="76">
        <v>9</v>
      </c>
      <c r="V130" s="76" t="s">
        <v>57</v>
      </c>
      <c r="W130" s="76" t="s">
        <v>13</v>
      </c>
      <c r="X130" s="104">
        <v>10</v>
      </c>
      <c r="Y130" s="104">
        <v>10</v>
      </c>
      <c r="Z130" s="51"/>
      <c r="AA130" s="52"/>
      <c r="AB130" s="64">
        <f t="shared" si="24"/>
        <v>25</v>
      </c>
      <c r="AC130" s="54">
        <v>3</v>
      </c>
      <c r="AD130" s="12">
        <f t="shared" si="25"/>
        <v>75</v>
      </c>
      <c r="AE130" s="55">
        <f t="shared" si="26"/>
        <v>10</v>
      </c>
      <c r="AF130" s="9">
        <f t="shared" si="27"/>
        <v>30</v>
      </c>
    </row>
    <row r="131" spans="18:33" ht="18.75" customHeight="1" x14ac:dyDescent="0.5">
      <c r="R131" s="74">
        <v>0.62847222222222221</v>
      </c>
      <c r="S131" s="75" t="s">
        <v>48</v>
      </c>
      <c r="T131" s="76">
        <v>6</v>
      </c>
      <c r="U131" s="76">
        <v>2</v>
      </c>
      <c r="V131" s="76" t="s">
        <v>51</v>
      </c>
      <c r="W131" s="76" t="s">
        <v>40</v>
      </c>
      <c r="X131" s="104">
        <v>10</v>
      </c>
      <c r="Y131" s="104">
        <v>20</v>
      </c>
      <c r="Z131" s="51"/>
      <c r="AA131" s="52"/>
      <c r="AB131" s="64">
        <f t="shared" si="24"/>
        <v>50</v>
      </c>
      <c r="AC131" s="54"/>
      <c r="AD131" s="12">
        <f t="shared" si="25"/>
        <v>0</v>
      </c>
      <c r="AE131" s="55">
        <f t="shared" si="26"/>
        <v>10</v>
      </c>
      <c r="AF131" s="9">
        <f t="shared" si="27"/>
        <v>0</v>
      </c>
      <c r="AG131" s="1"/>
    </row>
    <row r="132" spans="18:33" ht="18.75" customHeight="1" x14ac:dyDescent="0.5">
      <c r="R132" s="74">
        <v>0.62847222222222221</v>
      </c>
      <c r="S132" s="75" t="s">
        <v>48</v>
      </c>
      <c r="T132" s="76">
        <v>6</v>
      </c>
      <c r="U132" s="76">
        <v>2</v>
      </c>
      <c r="V132" s="76" t="s">
        <v>51</v>
      </c>
      <c r="W132" s="76" t="s">
        <v>18</v>
      </c>
      <c r="X132" s="104">
        <v>10</v>
      </c>
      <c r="Y132" s="104"/>
      <c r="Z132" s="51"/>
      <c r="AA132" s="52"/>
      <c r="AB132" s="64" t="str">
        <f t="shared" si="24"/>
        <v/>
      </c>
      <c r="AC132" s="54"/>
      <c r="AD132" s="12" t="str">
        <f t="shared" si="25"/>
        <v/>
      </c>
      <c r="AE132" s="55" t="str">
        <f t="shared" si="26"/>
        <v/>
      </c>
      <c r="AF132" s="9" t="str">
        <f t="shared" si="27"/>
        <v/>
      </c>
      <c r="AG132" s="1"/>
    </row>
    <row r="133" spans="18:33" ht="18.75" customHeight="1" x14ac:dyDescent="0.5">
      <c r="R133" s="74">
        <v>0.62847222222222221</v>
      </c>
      <c r="S133" s="75" t="s">
        <v>48</v>
      </c>
      <c r="T133" s="76">
        <v>6</v>
      </c>
      <c r="U133" s="76">
        <v>3</v>
      </c>
      <c r="V133" s="76" t="s">
        <v>52</v>
      </c>
      <c r="W133" s="76" t="s">
        <v>1</v>
      </c>
      <c r="X133" s="104">
        <v>20</v>
      </c>
      <c r="Y133" s="104">
        <v>50</v>
      </c>
      <c r="Z133" s="51"/>
      <c r="AA133" s="52"/>
      <c r="AB133" s="64">
        <f t="shared" si="24"/>
        <v>125</v>
      </c>
      <c r="AC133" s="54"/>
      <c r="AD133" s="12">
        <f t="shared" si="25"/>
        <v>0</v>
      </c>
      <c r="AE133" s="55">
        <f t="shared" si="26"/>
        <v>10</v>
      </c>
      <c r="AF133" s="9">
        <f t="shared" si="27"/>
        <v>0</v>
      </c>
      <c r="AG133" s="1"/>
    </row>
    <row r="134" spans="18:33" ht="18.75" customHeight="1" x14ac:dyDescent="0.5">
      <c r="R134" s="74">
        <v>0.62847222222222221</v>
      </c>
      <c r="S134" s="75" t="s">
        <v>48</v>
      </c>
      <c r="T134" s="76">
        <v>6</v>
      </c>
      <c r="U134" s="76">
        <v>3</v>
      </c>
      <c r="V134" s="76" t="s">
        <v>52</v>
      </c>
      <c r="W134" s="76" t="s">
        <v>40</v>
      </c>
      <c r="X134" s="104">
        <v>20</v>
      </c>
      <c r="Y134" s="104"/>
      <c r="Z134" s="51"/>
      <c r="AA134" s="52"/>
      <c r="AB134" s="64" t="str">
        <f t="shared" si="24"/>
        <v/>
      </c>
      <c r="AC134" s="54"/>
      <c r="AD134" s="12" t="str">
        <f t="shared" si="25"/>
        <v/>
      </c>
      <c r="AE134" s="55" t="str">
        <f t="shared" si="26"/>
        <v/>
      </c>
      <c r="AF134" s="9" t="str">
        <f t="shared" si="27"/>
        <v/>
      </c>
      <c r="AG134" s="1"/>
    </row>
    <row r="135" spans="18:33" ht="18.75" customHeight="1" x14ac:dyDescent="0.5">
      <c r="R135" s="74">
        <v>0.62847222222222221</v>
      </c>
      <c r="S135" s="75" t="s">
        <v>55</v>
      </c>
      <c r="T135" s="76">
        <v>6</v>
      </c>
      <c r="U135" s="76">
        <v>3</v>
      </c>
      <c r="V135" s="76" t="s">
        <v>52</v>
      </c>
      <c r="W135" s="76" t="s">
        <v>13</v>
      </c>
      <c r="X135" s="104">
        <v>10</v>
      </c>
      <c r="Y135" s="104"/>
      <c r="Z135" s="51"/>
      <c r="AA135" s="52"/>
      <c r="AB135" s="64" t="str">
        <f t="shared" si="24"/>
        <v/>
      </c>
      <c r="AC135" s="54"/>
      <c r="AD135" s="12" t="str">
        <f t="shared" si="25"/>
        <v/>
      </c>
      <c r="AE135" s="55" t="str">
        <f t="shared" si="26"/>
        <v/>
      </c>
      <c r="AF135" s="9" t="str">
        <f t="shared" si="27"/>
        <v/>
      </c>
      <c r="AG135" s="1"/>
    </row>
    <row r="136" spans="18:33" ht="18.75" customHeight="1" x14ac:dyDescent="0.3">
      <c r="R136" s="74">
        <v>0.64236111111111116</v>
      </c>
      <c r="S136" s="75" t="s">
        <v>22</v>
      </c>
      <c r="T136" s="76">
        <v>6</v>
      </c>
      <c r="U136" s="76">
        <v>15</v>
      </c>
      <c r="V136" s="76" t="s">
        <v>87</v>
      </c>
      <c r="W136" s="76" t="s">
        <v>60</v>
      </c>
      <c r="X136" s="104">
        <v>10</v>
      </c>
      <c r="Y136" s="104">
        <v>10</v>
      </c>
      <c r="Z136" s="51"/>
      <c r="AA136" s="52"/>
      <c r="AB136" s="64">
        <f t="shared" si="24"/>
        <v>25</v>
      </c>
      <c r="AC136" s="54"/>
      <c r="AD136" s="12">
        <f t="shared" si="25"/>
        <v>0</v>
      </c>
      <c r="AE136" s="55">
        <f t="shared" si="26"/>
        <v>10</v>
      </c>
      <c r="AF136" s="9">
        <f t="shared" si="27"/>
        <v>0</v>
      </c>
    </row>
    <row r="137" spans="18:33" ht="18.75" customHeight="1" x14ac:dyDescent="0.5">
      <c r="R137" s="74">
        <v>0.66666666666666663</v>
      </c>
      <c r="S137" s="75" t="s">
        <v>22</v>
      </c>
      <c r="T137" s="76">
        <v>7</v>
      </c>
      <c r="U137" s="76">
        <v>12</v>
      </c>
      <c r="V137" s="76" t="s">
        <v>88</v>
      </c>
      <c r="W137" s="76" t="s">
        <v>60</v>
      </c>
      <c r="X137" s="104">
        <v>10</v>
      </c>
      <c r="Y137" s="104">
        <v>10</v>
      </c>
      <c r="Z137" s="51"/>
      <c r="AA137" s="52"/>
      <c r="AB137" s="64">
        <f t="shared" si="24"/>
        <v>25</v>
      </c>
      <c r="AC137" s="54"/>
      <c r="AD137" s="12">
        <f t="shared" si="25"/>
        <v>0</v>
      </c>
      <c r="AE137" s="55">
        <f t="shared" si="26"/>
        <v>10</v>
      </c>
      <c r="AF137" s="9">
        <f t="shared" si="27"/>
        <v>0</v>
      </c>
      <c r="AG137" s="1"/>
    </row>
    <row r="138" spans="18:33" ht="18.75" customHeight="1" x14ac:dyDescent="0.3">
      <c r="R138" s="74">
        <v>0.66666666666666663</v>
      </c>
      <c r="S138" s="75" t="s">
        <v>22</v>
      </c>
      <c r="T138" s="76">
        <v>7</v>
      </c>
      <c r="U138" s="76">
        <v>3</v>
      </c>
      <c r="V138" s="76" t="s">
        <v>89</v>
      </c>
      <c r="W138" s="76" t="s">
        <v>60</v>
      </c>
      <c r="X138" s="104">
        <v>10</v>
      </c>
      <c r="Y138" s="104">
        <v>10</v>
      </c>
      <c r="Z138" s="51"/>
      <c r="AA138" s="52"/>
      <c r="AB138" s="64">
        <f t="shared" si="24"/>
        <v>25</v>
      </c>
      <c r="AC138" s="54"/>
      <c r="AD138" s="12">
        <f t="shared" si="25"/>
        <v>0</v>
      </c>
      <c r="AE138" s="55">
        <f t="shared" si="26"/>
        <v>10</v>
      </c>
      <c r="AF138" s="9">
        <f t="shared" si="27"/>
        <v>0</v>
      </c>
    </row>
    <row r="139" spans="18:33" ht="18.75" customHeight="1" x14ac:dyDescent="0.3">
      <c r="R139" s="74">
        <v>0.68055555555555558</v>
      </c>
      <c r="S139" s="75" t="s">
        <v>55</v>
      </c>
      <c r="T139" s="76">
        <v>8</v>
      </c>
      <c r="U139" s="76">
        <v>11</v>
      </c>
      <c r="V139" s="76" t="s">
        <v>25</v>
      </c>
      <c r="W139" s="76" t="s">
        <v>13</v>
      </c>
      <c r="X139" s="104">
        <v>10</v>
      </c>
      <c r="Y139" s="104">
        <v>10</v>
      </c>
      <c r="Z139" s="51"/>
      <c r="AA139" s="52"/>
      <c r="AB139" s="64">
        <f t="shared" si="24"/>
        <v>25</v>
      </c>
      <c r="AC139" s="54"/>
      <c r="AD139" s="12">
        <f t="shared" si="25"/>
        <v>0</v>
      </c>
      <c r="AE139" s="55">
        <f t="shared" si="26"/>
        <v>10</v>
      </c>
      <c r="AF139" s="9">
        <f t="shared" si="27"/>
        <v>0</v>
      </c>
    </row>
    <row r="140" spans="18:33" ht="18.75" customHeight="1" x14ac:dyDescent="0.5">
      <c r="R140" s="74">
        <v>0.70833333333333337</v>
      </c>
      <c r="S140" s="75" t="s">
        <v>48</v>
      </c>
      <c r="T140" s="76">
        <v>9</v>
      </c>
      <c r="U140" s="76">
        <v>3</v>
      </c>
      <c r="V140" s="76" t="s">
        <v>30</v>
      </c>
      <c r="W140" s="76" t="s">
        <v>1</v>
      </c>
      <c r="X140" s="104">
        <v>20</v>
      </c>
      <c r="Y140" s="104">
        <v>64</v>
      </c>
      <c r="Z140" s="51"/>
      <c r="AA140" s="52"/>
      <c r="AB140" s="64">
        <f t="shared" si="24"/>
        <v>160</v>
      </c>
      <c r="AC140" s="54"/>
      <c r="AD140" s="12">
        <f t="shared" si="25"/>
        <v>0</v>
      </c>
      <c r="AE140" s="55">
        <f t="shared" si="26"/>
        <v>10</v>
      </c>
      <c r="AF140" s="9">
        <f t="shared" si="27"/>
        <v>0</v>
      </c>
      <c r="AG140" s="1"/>
    </row>
    <row r="141" spans="18:33" ht="18.75" customHeight="1" x14ac:dyDescent="0.3">
      <c r="R141" s="74">
        <v>0.70833333333333337</v>
      </c>
      <c r="S141" s="75" t="s">
        <v>48</v>
      </c>
      <c r="T141" s="76">
        <v>9</v>
      </c>
      <c r="U141" s="76">
        <v>3</v>
      </c>
      <c r="V141" s="76" t="s">
        <v>30</v>
      </c>
      <c r="W141" s="76" t="s">
        <v>40</v>
      </c>
      <c r="X141" s="104">
        <v>20</v>
      </c>
      <c r="Y141" s="104"/>
      <c r="Z141" s="51"/>
      <c r="AA141" s="52"/>
      <c r="AB141" s="64" t="str">
        <f t="shared" si="24"/>
        <v/>
      </c>
      <c r="AC141" s="54"/>
      <c r="AD141" s="12" t="str">
        <f t="shared" si="25"/>
        <v/>
      </c>
      <c r="AE141" s="55" t="str">
        <f t="shared" si="26"/>
        <v/>
      </c>
      <c r="AF141" s="9" t="str">
        <f t="shared" si="27"/>
        <v/>
      </c>
    </row>
    <row r="142" spans="18:33" ht="18.75" customHeight="1" x14ac:dyDescent="0.3">
      <c r="R142" s="74">
        <v>0.70833333333333337</v>
      </c>
      <c r="S142" s="75" t="s">
        <v>55</v>
      </c>
      <c r="T142" s="76">
        <v>9</v>
      </c>
      <c r="U142" s="76">
        <v>3</v>
      </c>
      <c r="V142" s="76" t="s">
        <v>30</v>
      </c>
      <c r="W142" s="76" t="s">
        <v>13</v>
      </c>
      <c r="X142" s="104">
        <v>14</v>
      </c>
      <c r="Y142" s="104"/>
      <c r="Z142" s="51"/>
      <c r="AA142" s="52"/>
      <c r="AB142" s="64" t="str">
        <f t="shared" si="24"/>
        <v/>
      </c>
      <c r="AC142" s="54"/>
      <c r="AD142" s="12" t="str">
        <f t="shared" si="25"/>
        <v/>
      </c>
      <c r="AE142" s="55" t="str">
        <f t="shared" si="26"/>
        <v/>
      </c>
      <c r="AF142" s="9" t="str">
        <f t="shared" si="27"/>
        <v/>
      </c>
    </row>
    <row r="143" spans="18:33" ht="18.75" customHeight="1" x14ac:dyDescent="0.5">
      <c r="R143" s="74">
        <v>0.70833333333333337</v>
      </c>
      <c r="S143" s="75" t="s">
        <v>48</v>
      </c>
      <c r="T143" s="76">
        <v>9</v>
      </c>
      <c r="U143" s="76">
        <v>3</v>
      </c>
      <c r="V143" s="76" t="s">
        <v>30</v>
      </c>
      <c r="W143" s="76" t="s">
        <v>18</v>
      </c>
      <c r="X143" s="104">
        <v>10</v>
      </c>
      <c r="Y143" s="104"/>
      <c r="Z143" s="51"/>
      <c r="AA143" s="52"/>
      <c r="AB143" s="64" t="str">
        <f t="shared" si="24"/>
        <v/>
      </c>
      <c r="AC143" s="54"/>
      <c r="AD143" s="12" t="str">
        <f t="shared" si="25"/>
        <v/>
      </c>
      <c r="AE143" s="55" t="str">
        <f t="shared" si="26"/>
        <v/>
      </c>
      <c r="AF143" s="9" t="str">
        <f t="shared" si="27"/>
        <v/>
      </c>
      <c r="AG143" s="1"/>
    </row>
    <row r="144" spans="18:33" ht="18.75" customHeight="1" x14ac:dyDescent="0.5">
      <c r="R144" s="74">
        <v>0.70833333333333337</v>
      </c>
      <c r="S144" s="75" t="s">
        <v>48</v>
      </c>
      <c r="T144" s="76">
        <v>9</v>
      </c>
      <c r="U144" s="76">
        <v>1</v>
      </c>
      <c r="V144" s="76" t="s">
        <v>53</v>
      </c>
      <c r="W144" s="76" t="s">
        <v>40</v>
      </c>
      <c r="X144" s="104">
        <v>10</v>
      </c>
      <c r="Y144" s="104">
        <v>20</v>
      </c>
      <c r="Z144" s="51"/>
      <c r="AA144" s="52"/>
      <c r="AB144" s="64">
        <f t="shared" si="24"/>
        <v>50</v>
      </c>
      <c r="AC144" s="54"/>
      <c r="AD144" s="12">
        <f t="shared" si="25"/>
        <v>0</v>
      </c>
      <c r="AE144" s="55">
        <f t="shared" si="26"/>
        <v>10</v>
      </c>
      <c r="AF144" s="9">
        <f t="shared" si="27"/>
        <v>0</v>
      </c>
      <c r="AG144" s="1"/>
    </row>
    <row r="145" spans="18:33" ht="18.75" customHeight="1" x14ac:dyDescent="0.5">
      <c r="R145" s="74">
        <v>0.70833333333333337</v>
      </c>
      <c r="S145" s="75" t="s">
        <v>48</v>
      </c>
      <c r="T145" s="76">
        <v>9</v>
      </c>
      <c r="U145" s="76">
        <v>1</v>
      </c>
      <c r="V145" s="76" t="s">
        <v>53</v>
      </c>
      <c r="W145" s="76" t="s">
        <v>18</v>
      </c>
      <c r="X145" s="104">
        <v>10</v>
      </c>
      <c r="Y145" s="104"/>
      <c r="Z145" s="51"/>
      <c r="AA145" s="52"/>
      <c r="AB145" s="64" t="str">
        <f t="shared" si="24"/>
        <v/>
      </c>
      <c r="AC145" s="54"/>
      <c r="AD145" s="12" t="str">
        <f t="shared" si="25"/>
        <v/>
      </c>
      <c r="AE145" s="55" t="str">
        <f t="shared" si="26"/>
        <v/>
      </c>
      <c r="AF145" s="9" t="str">
        <f t="shared" si="27"/>
        <v/>
      </c>
      <c r="AG145" s="1"/>
    </row>
    <row r="146" spans="18:33" ht="18.75" customHeight="1" x14ac:dyDescent="0.5">
      <c r="R146" s="74">
        <v>0.72222222222222221</v>
      </c>
      <c r="S146" s="75" t="s">
        <v>22</v>
      </c>
      <c r="T146" s="76">
        <v>9</v>
      </c>
      <c r="U146" s="76">
        <v>5</v>
      </c>
      <c r="V146" s="76" t="s">
        <v>61</v>
      </c>
      <c r="W146" s="76" t="s">
        <v>1</v>
      </c>
      <c r="X146" s="104">
        <v>10</v>
      </c>
      <c r="Y146" s="104">
        <v>10</v>
      </c>
      <c r="Z146" s="51"/>
      <c r="AA146" s="52"/>
      <c r="AB146" s="64">
        <f t="shared" si="24"/>
        <v>25</v>
      </c>
      <c r="AC146" s="54"/>
      <c r="AD146" s="12">
        <f t="shared" si="25"/>
        <v>0</v>
      </c>
      <c r="AE146" s="55">
        <f t="shared" si="26"/>
        <v>10</v>
      </c>
      <c r="AF146" s="9">
        <f t="shared" si="27"/>
        <v>0</v>
      </c>
      <c r="AG146" s="1"/>
    </row>
    <row r="147" spans="18:33" ht="18.75" customHeight="1" x14ac:dyDescent="0.5">
      <c r="R147" s="74">
        <v>0.72222222222222221</v>
      </c>
      <c r="S147" s="75" t="s">
        <v>22</v>
      </c>
      <c r="T147" s="76">
        <v>9</v>
      </c>
      <c r="U147" s="76">
        <v>8</v>
      </c>
      <c r="V147" s="76" t="s">
        <v>16</v>
      </c>
      <c r="W147" s="76" t="s">
        <v>60</v>
      </c>
      <c r="X147" s="104">
        <v>10</v>
      </c>
      <c r="Y147" s="104">
        <v>10</v>
      </c>
      <c r="Z147" s="51"/>
      <c r="AA147" s="52"/>
      <c r="AB147" s="64">
        <f t="shared" si="24"/>
        <v>25</v>
      </c>
      <c r="AC147" s="54">
        <v>6.5</v>
      </c>
      <c r="AD147" s="12">
        <f t="shared" si="25"/>
        <v>162.5</v>
      </c>
      <c r="AE147" s="55">
        <f t="shared" si="26"/>
        <v>10</v>
      </c>
      <c r="AF147" s="9">
        <f t="shared" si="27"/>
        <v>65</v>
      </c>
      <c r="AG147" s="1"/>
    </row>
    <row r="148" spans="18:33" ht="18.75" customHeight="1" x14ac:dyDescent="0.5">
      <c r="R148" s="74">
        <v>0.73611111111111116</v>
      </c>
      <c r="S148" s="75" t="s">
        <v>48</v>
      </c>
      <c r="T148" s="76">
        <v>10</v>
      </c>
      <c r="U148" s="76">
        <v>9</v>
      </c>
      <c r="V148" s="76" t="s">
        <v>54</v>
      </c>
      <c r="W148" s="76" t="s">
        <v>40</v>
      </c>
      <c r="X148" s="104">
        <v>12</v>
      </c>
      <c r="Y148" s="104">
        <v>22</v>
      </c>
      <c r="Z148" s="51"/>
      <c r="AA148" s="52"/>
      <c r="AB148" s="64">
        <f t="shared" si="24"/>
        <v>55</v>
      </c>
      <c r="AC148" s="54">
        <v>4.5999999999999996</v>
      </c>
      <c r="AD148" s="12">
        <f t="shared" si="25"/>
        <v>252.99999999999997</v>
      </c>
      <c r="AE148" s="55">
        <f t="shared" si="26"/>
        <v>10</v>
      </c>
      <c r="AF148" s="9">
        <f t="shared" si="27"/>
        <v>46</v>
      </c>
      <c r="AG148" s="1"/>
    </row>
    <row r="149" spans="18:33" ht="18.75" customHeight="1" x14ac:dyDescent="0.5">
      <c r="R149" s="74">
        <v>0.73611111111111116</v>
      </c>
      <c r="S149" s="75" t="s">
        <v>48</v>
      </c>
      <c r="T149" s="76">
        <v>10</v>
      </c>
      <c r="U149" s="76">
        <v>9</v>
      </c>
      <c r="V149" s="76" t="s">
        <v>54</v>
      </c>
      <c r="W149" s="76" t="s">
        <v>18</v>
      </c>
      <c r="X149" s="104">
        <v>10</v>
      </c>
      <c r="Y149" s="104"/>
      <c r="Z149" s="51"/>
      <c r="AA149" s="52"/>
      <c r="AB149" s="64" t="str">
        <f t="shared" si="24"/>
        <v/>
      </c>
      <c r="AC149" s="54"/>
      <c r="AD149" s="12" t="str">
        <f t="shared" si="25"/>
        <v/>
      </c>
      <c r="AE149" s="55" t="str">
        <f t="shared" si="26"/>
        <v/>
      </c>
      <c r="AF149" s="9" t="str">
        <f t="shared" si="27"/>
        <v/>
      </c>
      <c r="AG149" s="1"/>
    </row>
    <row r="150" spans="18:33" ht="18.75" customHeight="1" x14ac:dyDescent="0.5">
      <c r="R150" s="74">
        <v>0.73611111111111116</v>
      </c>
      <c r="S150" s="75" t="s">
        <v>48</v>
      </c>
      <c r="T150" s="76">
        <v>10</v>
      </c>
      <c r="U150" s="76">
        <v>7</v>
      </c>
      <c r="V150" s="76" t="s">
        <v>58</v>
      </c>
      <c r="W150" s="76" t="s">
        <v>1</v>
      </c>
      <c r="X150" s="104">
        <v>10</v>
      </c>
      <c r="Y150" s="104">
        <v>30</v>
      </c>
      <c r="Z150" s="51"/>
      <c r="AA150" s="52"/>
      <c r="AB150" s="64">
        <f t="shared" si="24"/>
        <v>75</v>
      </c>
      <c r="AC150" s="54"/>
      <c r="AD150" s="12">
        <f t="shared" si="25"/>
        <v>0</v>
      </c>
      <c r="AE150" s="55">
        <f t="shared" si="26"/>
        <v>10</v>
      </c>
      <c r="AF150" s="9">
        <f t="shared" si="27"/>
        <v>0</v>
      </c>
      <c r="AG150" s="1"/>
    </row>
    <row r="151" spans="18:33" ht="18.75" customHeight="1" x14ac:dyDescent="0.5">
      <c r="R151" s="74">
        <v>0.73611111111111116</v>
      </c>
      <c r="S151" s="75" t="s">
        <v>55</v>
      </c>
      <c r="T151" s="76">
        <v>10</v>
      </c>
      <c r="U151" s="76">
        <v>7</v>
      </c>
      <c r="V151" s="76" t="s">
        <v>58</v>
      </c>
      <c r="W151" s="76" t="s">
        <v>13</v>
      </c>
      <c r="X151" s="104">
        <v>10</v>
      </c>
      <c r="Y151" s="104"/>
      <c r="Z151" s="51"/>
      <c r="AA151" s="52"/>
      <c r="AB151" s="64" t="str">
        <f t="shared" si="24"/>
        <v/>
      </c>
      <c r="AC151" s="54"/>
      <c r="AD151" s="12" t="str">
        <f t="shared" si="25"/>
        <v/>
      </c>
      <c r="AE151" s="55" t="str">
        <f t="shared" si="26"/>
        <v/>
      </c>
      <c r="AF151" s="9" t="str">
        <f t="shared" si="27"/>
        <v/>
      </c>
      <c r="AG151" s="1"/>
    </row>
    <row r="152" spans="18:33" ht="18.75" customHeight="1" x14ac:dyDescent="0.5">
      <c r="R152" s="74">
        <v>0.73611111111111116</v>
      </c>
      <c r="S152" s="75" t="s">
        <v>48</v>
      </c>
      <c r="T152" s="76">
        <v>10</v>
      </c>
      <c r="U152" s="76">
        <v>7</v>
      </c>
      <c r="V152" s="76" t="s">
        <v>58</v>
      </c>
      <c r="W152" s="76" t="s">
        <v>18</v>
      </c>
      <c r="X152" s="104">
        <v>10</v>
      </c>
      <c r="Y152" s="104"/>
      <c r="Z152" s="51"/>
      <c r="AA152" s="52"/>
      <c r="AB152" s="64" t="str">
        <f t="shared" si="24"/>
        <v/>
      </c>
      <c r="AC152" s="54"/>
      <c r="AD152" s="12" t="str">
        <f t="shared" si="25"/>
        <v/>
      </c>
      <c r="AE152" s="55" t="str">
        <f t="shared" si="26"/>
        <v/>
      </c>
      <c r="AF152" s="9" t="str">
        <f t="shared" si="27"/>
        <v/>
      </c>
      <c r="AG152" s="1"/>
    </row>
    <row r="153" spans="18:33" ht="18.75" customHeight="1" x14ac:dyDescent="0.5">
      <c r="R153" s="74">
        <v>0.74652777777777779</v>
      </c>
      <c r="S153" s="75" t="s">
        <v>22</v>
      </c>
      <c r="T153" s="76">
        <v>10</v>
      </c>
      <c r="U153" s="76">
        <v>3</v>
      </c>
      <c r="V153" s="76" t="s">
        <v>90</v>
      </c>
      <c r="W153" s="76" t="s">
        <v>60</v>
      </c>
      <c r="X153" s="104">
        <v>10</v>
      </c>
      <c r="Y153" s="104">
        <v>10</v>
      </c>
      <c r="Z153" s="51"/>
      <c r="AA153" s="52"/>
      <c r="AB153" s="64">
        <f t="shared" si="24"/>
        <v>25</v>
      </c>
      <c r="AC153" s="54"/>
      <c r="AD153" s="12">
        <f t="shared" si="25"/>
        <v>0</v>
      </c>
      <c r="AE153" s="55">
        <f t="shared" si="26"/>
        <v>10</v>
      </c>
      <c r="AF153" s="9">
        <f t="shared" si="27"/>
        <v>0</v>
      </c>
      <c r="AG153" s="1"/>
    </row>
    <row r="154" spans="18:33" ht="18.75" customHeight="1" x14ac:dyDescent="0.5">
      <c r="R154" s="74">
        <v>0.74652777777777779</v>
      </c>
      <c r="S154" s="75" t="s">
        <v>22</v>
      </c>
      <c r="T154" s="76">
        <v>10</v>
      </c>
      <c r="U154" s="76">
        <v>17</v>
      </c>
      <c r="V154" s="76" t="s">
        <v>62</v>
      </c>
      <c r="W154" s="76" t="s">
        <v>1</v>
      </c>
      <c r="X154" s="104">
        <v>10</v>
      </c>
      <c r="Y154" s="104">
        <v>10</v>
      </c>
      <c r="Z154" s="51"/>
      <c r="AA154" s="52"/>
      <c r="AB154" s="64">
        <f t="shared" si="24"/>
        <v>25</v>
      </c>
      <c r="AC154" s="54"/>
      <c r="AD154" s="12">
        <f t="shared" si="25"/>
        <v>0</v>
      </c>
      <c r="AE154" s="55">
        <f t="shared" si="26"/>
        <v>10</v>
      </c>
      <c r="AF154" s="9">
        <f t="shared" si="27"/>
        <v>0</v>
      </c>
      <c r="AG154" s="1"/>
    </row>
    <row r="155" spans="18:33" ht="18.75" customHeight="1" x14ac:dyDescent="0.5">
      <c r="R155" s="74"/>
      <c r="S155" s="75"/>
      <c r="T155" s="76"/>
      <c r="U155" s="76"/>
      <c r="V155" s="76"/>
      <c r="W155" s="76"/>
      <c r="X155" s="77"/>
      <c r="Y155" s="78"/>
      <c r="Z155" s="79"/>
      <c r="AA155" s="80"/>
      <c r="AB155" s="64"/>
      <c r="AC155" s="54"/>
      <c r="AD155" s="12"/>
      <c r="AE155" s="55"/>
      <c r="AF155" s="9"/>
      <c r="AG155" s="1"/>
    </row>
    <row r="156" spans="18:33" ht="18.75" customHeight="1" x14ac:dyDescent="0.5">
      <c r="R156" s="81"/>
      <c r="S156" s="82"/>
      <c r="T156" s="83"/>
      <c r="U156" s="83"/>
      <c r="V156" s="84" t="s">
        <v>14</v>
      </c>
      <c r="W156" s="84"/>
      <c r="X156" s="85">
        <f>SUM(X122:X155)</f>
        <v>372</v>
      </c>
      <c r="Y156" s="85">
        <f>SUM(Y122:Y155)</f>
        <v>372</v>
      </c>
      <c r="Z156" s="86"/>
      <c r="AA156" s="86"/>
      <c r="AB156" s="64">
        <f>SUBTOTAL(9,(AB123:AB154))</f>
        <v>930</v>
      </c>
      <c r="AC156" s="87"/>
      <c r="AD156" s="13">
        <f>SUBTOTAL(9,AD123:AD154)</f>
        <v>563</v>
      </c>
      <c r="AE156" s="21">
        <f>SUBTOTAL(9,AE123:AE154)</f>
        <v>210</v>
      </c>
      <c r="AF156" s="22">
        <f>SUBTOTAL(9,AF123:AF154)</f>
        <v>170</v>
      </c>
      <c r="AG156" s="1"/>
    </row>
    <row r="157" spans="18:33" ht="3.75" hidden="1" customHeight="1" x14ac:dyDescent="0.3">
      <c r="R157" s="88"/>
      <c r="S157" s="66"/>
      <c r="T157" s="66"/>
      <c r="U157" s="66"/>
      <c r="V157" s="66"/>
      <c r="W157" s="66"/>
      <c r="X157" s="66"/>
      <c r="Y157" s="67"/>
      <c r="Z157" s="66"/>
      <c r="AA157" s="67"/>
      <c r="AB157" s="68"/>
      <c r="AC157" s="5"/>
      <c r="AD157" s="166"/>
      <c r="AE157" s="160"/>
      <c r="AF157" s="162"/>
    </row>
    <row r="158" spans="18:33" ht="25.5" customHeight="1" x14ac:dyDescent="0.3">
      <c r="R158" s="134" t="s">
        <v>15</v>
      </c>
      <c r="S158" s="135"/>
      <c r="T158" s="135"/>
      <c r="U158" s="135"/>
      <c r="V158" s="135"/>
      <c r="W158" s="135"/>
      <c r="X158" s="135"/>
      <c r="Y158" s="136"/>
      <c r="Z158" s="89"/>
      <c r="AA158" s="89"/>
      <c r="AB158" s="137"/>
      <c r="AC158" s="5"/>
      <c r="AD158" s="14">
        <f>AD156-AB156</f>
        <v>-367</v>
      </c>
      <c r="AE158" s="167"/>
      <c r="AF158" s="8">
        <f>AF156-AE156</f>
        <v>-40</v>
      </c>
    </row>
    <row r="159" spans="18:33" ht="25.5" customHeight="1" thickBot="1" x14ac:dyDescent="0.35">
      <c r="R159" s="141">
        <v>45640</v>
      </c>
      <c r="S159" s="142"/>
      <c r="T159" s="142"/>
      <c r="U159" s="142"/>
      <c r="V159" s="142"/>
      <c r="W159" s="142"/>
      <c r="X159" s="142"/>
      <c r="Y159" s="143"/>
      <c r="Z159" s="90"/>
      <c r="AA159" s="90"/>
      <c r="AB159" s="138"/>
      <c r="AC159" s="16" t="s">
        <v>91</v>
      </c>
      <c r="AD159" s="15">
        <f>AD158/AB156</f>
        <v>-0.39462365591397852</v>
      </c>
      <c r="AE159" s="168"/>
      <c r="AF159" s="17">
        <f>AF158/AE156</f>
        <v>-0.19047619047619047</v>
      </c>
    </row>
    <row r="160" spans="18:33" ht="18" thickBot="1" x14ac:dyDescent="0.35"/>
    <row r="161" spans="18:33" ht="28.5" customHeight="1" x14ac:dyDescent="0.3">
      <c r="R161" s="126"/>
      <c r="S161" s="127"/>
      <c r="T161" s="130" t="s">
        <v>44</v>
      </c>
      <c r="U161" s="130"/>
      <c r="V161" s="130"/>
      <c r="W161" s="130"/>
      <c r="X161" s="130"/>
      <c r="Y161" s="130"/>
      <c r="Z161" s="130"/>
      <c r="AA161" s="130"/>
      <c r="AB161" s="19"/>
      <c r="AC161" s="169"/>
      <c r="AD161" s="169"/>
      <c r="AE161" s="169"/>
      <c r="AF161" s="170"/>
    </row>
    <row r="162" spans="18:33" ht="15.75" customHeight="1" x14ac:dyDescent="0.3">
      <c r="R162" s="128"/>
      <c r="S162" s="129"/>
      <c r="T162" s="132"/>
      <c r="U162" s="132"/>
      <c r="V162" s="132"/>
      <c r="W162" s="132"/>
      <c r="X162" s="132"/>
      <c r="Y162" s="132"/>
      <c r="Z162" s="132"/>
      <c r="AA162" s="132"/>
      <c r="AC162" s="152"/>
      <c r="AF162" s="171"/>
    </row>
    <row r="163" spans="18:33" ht="3" customHeight="1" thickBot="1" x14ac:dyDescent="0.35">
      <c r="R163" s="69"/>
      <c r="S163" s="70"/>
      <c r="T163" s="71"/>
      <c r="U163" s="71"/>
      <c r="V163" s="71"/>
      <c r="W163" s="71"/>
      <c r="X163" s="71"/>
      <c r="Y163" s="72"/>
      <c r="Z163" s="71"/>
      <c r="AA163" s="71"/>
      <c r="AB163" s="73"/>
      <c r="AF163" s="171"/>
    </row>
    <row r="164" spans="18:33" ht="54.75" customHeight="1" x14ac:dyDescent="0.5">
      <c r="R164" s="36" t="s">
        <v>4</v>
      </c>
      <c r="S164" s="37" t="s">
        <v>5</v>
      </c>
      <c r="T164" s="37" t="s">
        <v>6</v>
      </c>
      <c r="U164" s="37" t="s">
        <v>7</v>
      </c>
      <c r="V164" s="37" t="s">
        <v>8</v>
      </c>
      <c r="W164" s="38" t="s">
        <v>9</v>
      </c>
      <c r="X164" s="39" t="s">
        <v>19</v>
      </c>
      <c r="Y164" s="41" t="s">
        <v>10</v>
      </c>
      <c r="Z164" s="38" t="s">
        <v>20</v>
      </c>
      <c r="AA164" s="41" t="s">
        <v>21</v>
      </c>
      <c r="AB164" s="42" t="s">
        <v>11</v>
      </c>
      <c r="AC164" s="6" t="s">
        <v>12</v>
      </c>
      <c r="AD164" s="11" t="s">
        <v>2</v>
      </c>
      <c r="AE164" s="43" t="s">
        <v>45</v>
      </c>
      <c r="AF164" s="44" t="s">
        <v>46</v>
      </c>
      <c r="AG164" s="1"/>
    </row>
    <row r="165" spans="18:33" ht="18.75" customHeight="1" x14ac:dyDescent="0.3">
      <c r="R165" s="74">
        <v>0.54513888888888884</v>
      </c>
      <c r="S165" s="75" t="s">
        <v>17</v>
      </c>
      <c r="T165" s="76">
        <v>2</v>
      </c>
      <c r="U165" s="76">
        <v>6</v>
      </c>
      <c r="V165" s="76" t="s">
        <v>73</v>
      </c>
      <c r="W165" s="76" t="s">
        <v>60</v>
      </c>
      <c r="X165" s="104">
        <v>10</v>
      </c>
      <c r="Y165" s="104">
        <v>10</v>
      </c>
      <c r="Z165" s="51"/>
      <c r="AA165" s="52"/>
      <c r="AB165" s="64">
        <f t="shared" ref="AB165:AB188" si="28">IF(Y165="","",Y165*($AB$1/1000)/$AC$1)</f>
        <v>25</v>
      </c>
      <c r="AC165" s="54">
        <v>7.3</v>
      </c>
      <c r="AD165" s="12">
        <f t="shared" ref="AD165:AD188" si="29">IF(AB165="","",AC165*AB165)</f>
        <v>182.5</v>
      </c>
      <c r="AE165" s="55">
        <f t="shared" ref="AE165:AE188" si="30">IF(AB165="","",$AB$1*1%/($AB$1/1000))</f>
        <v>10</v>
      </c>
      <c r="AF165" s="9">
        <f t="shared" ref="AF165:AF188" si="31">IF(AE165="","",AE165*AC165)</f>
        <v>73</v>
      </c>
    </row>
    <row r="166" spans="18:33" ht="18.75" customHeight="1" x14ac:dyDescent="0.3">
      <c r="R166" s="74">
        <v>0.55555555555555558</v>
      </c>
      <c r="S166" s="75" t="s">
        <v>63</v>
      </c>
      <c r="T166" s="76">
        <v>3</v>
      </c>
      <c r="U166" s="76">
        <v>2</v>
      </c>
      <c r="V166" s="76" t="s">
        <v>64</v>
      </c>
      <c r="W166" s="76" t="s">
        <v>1</v>
      </c>
      <c r="X166" s="104">
        <v>20</v>
      </c>
      <c r="Y166" s="104">
        <v>65</v>
      </c>
      <c r="Z166" s="51"/>
      <c r="AA166" s="52"/>
      <c r="AB166" s="64">
        <f t="shared" si="28"/>
        <v>162.5</v>
      </c>
      <c r="AC166" s="54">
        <v>3.4</v>
      </c>
      <c r="AD166" s="12">
        <f t="shared" si="29"/>
        <v>552.5</v>
      </c>
      <c r="AE166" s="55">
        <f t="shared" si="30"/>
        <v>10</v>
      </c>
      <c r="AF166" s="9">
        <f t="shared" si="31"/>
        <v>34</v>
      </c>
    </row>
    <row r="167" spans="18:33" ht="18.75" customHeight="1" x14ac:dyDescent="0.5">
      <c r="R167" s="74">
        <v>0.55555555555555558</v>
      </c>
      <c r="S167" s="75" t="s">
        <v>63</v>
      </c>
      <c r="T167" s="76">
        <v>3</v>
      </c>
      <c r="U167" s="76">
        <v>2</v>
      </c>
      <c r="V167" s="76" t="s">
        <v>64</v>
      </c>
      <c r="W167" s="76" t="s">
        <v>40</v>
      </c>
      <c r="X167" s="104">
        <v>20</v>
      </c>
      <c r="Y167" s="104"/>
      <c r="Z167" s="51"/>
      <c r="AA167" s="52"/>
      <c r="AB167" s="64" t="str">
        <f t="shared" si="28"/>
        <v/>
      </c>
      <c r="AC167" s="54"/>
      <c r="AD167" s="12" t="str">
        <f t="shared" si="29"/>
        <v/>
      </c>
      <c r="AE167" s="55" t="str">
        <f t="shared" si="30"/>
        <v/>
      </c>
      <c r="AF167" s="9" t="str">
        <f t="shared" si="31"/>
        <v/>
      </c>
      <c r="AG167" s="1"/>
    </row>
    <row r="168" spans="18:33" ht="18.75" customHeight="1" x14ac:dyDescent="0.3">
      <c r="R168" s="74">
        <v>0.55555555555555558</v>
      </c>
      <c r="S168" s="75" t="s">
        <v>63</v>
      </c>
      <c r="T168" s="76">
        <v>3</v>
      </c>
      <c r="U168" s="76">
        <v>2</v>
      </c>
      <c r="V168" s="76" t="s">
        <v>64</v>
      </c>
      <c r="W168" s="76" t="s">
        <v>13</v>
      </c>
      <c r="X168" s="104">
        <v>15</v>
      </c>
      <c r="Y168" s="104"/>
      <c r="Z168" s="51"/>
      <c r="AA168" s="52"/>
      <c r="AB168" s="64" t="str">
        <f t="shared" si="28"/>
        <v/>
      </c>
      <c r="AC168" s="54"/>
      <c r="AD168" s="12" t="str">
        <f t="shared" si="29"/>
        <v/>
      </c>
      <c r="AE168" s="55" t="str">
        <f t="shared" si="30"/>
        <v/>
      </c>
      <c r="AF168" s="9" t="str">
        <f t="shared" si="31"/>
        <v/>
      </c>
    </row>
    <row r="169" spans="18:33" ht="18.75" customHeight="1" x14ac:dyDescent="0.3">
      <c r="R169" s="74">
        <v>0.55555555555555558</v>
      </c>
      <c r="S169" s="75" t="s">
        <v>67</v>
      </c>
      <c r="T169" s="76">
        <v>3</v>
      </c>
      <c r="U169" s="76">
        <v>2</v>
      </c>
      <c r="V169" s="76" t="s">
        <v>64</v>
      </c>
      <c r="W169" s="76" t="s">
        <v>18</v>
      </c>
      <c r="X169" s="104">
        <v>10</v>
      </c>
      <c r="Y169" s="104"/>
      <c r="Z169" s="51"/>
      <c r="AA169" s="52"/>
      <c r="AB169" s="64" t="str">
        <f t="shared" si="28"/>
        <v/>
      </c>
      <c r="AC169" s="54"/>
      <c r="AD169" s="12" t="str">
        <f t="shared" si="29"/>
        <v/>
      </c>
      <c r="AE169" s="55" t="str">
        <f t="shared" si="30"/>
        <v/>
      </c>
      <c r="AF169" s="9" t="str">
        <f t="shared" si="31"/>
        <v/>
      </c>
    </row>
    <row r="170" spans="18:33" ht="18.75" customHeight="1" x14ac:dyDescent="0.5">
      <c r="R170" s="74">
        <v>0.55555555555555558</v>
      </c>
      <c r="S170" s="75" t="s">
        <v>67</v>
      </c>
      <c r="T170" s="76">
        <v>3</v>
      </c>
      <c r="U170" s="76">
        <v>5</v>
      </c>
      <c r="V170" s="76" t="s">
        <v>68</v>
      </c>
      <c r="W170" s="76" t="s">
        <v>18</v>
      </c>
      <c r="X170" s="104">
        <v>10</v>
      </c>
      <c r="Y170" s="104">
        <v>10</v>
      </c>
      <c r="Z170" s="51"/>
      <c r="AA170" s="52"/>
      <c r="AB170" s="64">
        <f t="shared" si="28"/>
        <v>25</v>
      </c>
      <c r="AC170" s="54"/>
      <c r="AD170" s="12">
        <f t="shared" si="29"/>
        <v>0</v>
      </c>
      <c r="AE170" s="55">
        <f t="shared" si="30"/>
        <v>10</v>
      </c>
      <c r="AF170" s="9">
        <f t="shared" si="31"/>
        <v>0</v>
      </c>
      <c r="AG170" s="1"/>
    </row>
    <row r="171" spans="18:33" ht="18.75" customHeight="1" x14ac:dyDescent="0.3">
      <c r="R171" s="74">
        <v>0.57986111111111116</v>
      </c>
      <c r="S171" s="75" t="s">
        <v>67</v>
      </c>
      <c r="T171" s="76">
        <v>4</v>
      </c>
      <c r="U171" s="76">
        <v>2</v>
      </c>
      <c r="V171" s="76" t="s">
        <v>69</v>
      </c>
      <c r="W171" s="76" t="s">
        <v>18</v>
      </c>
      <c r="X171" s="104">
        <v>10</v>
      </c>
      <c r="Y171" s="104">
        <v>10</v>
      </c>
      <c r="Z171" s="51"/>
      <c r="AA171" s="52"/>
      <c r="AB171" s="64">
        <f t="shared" si="28"/>
        <v>25</v>
      </c>
      <c r="AC171" s="54"/>
      <c r="AD171" s="12">
        <f t="shared" si="29"/>
        <v>0</v>
      </c>
      <c r="AE171" s="55">
        <f t="shared" si="30"/>
        <v>10</v>
      </c>
      <c r="AF171" s="9">
        <f t="shared" si="31"/>
        <v>0</v>
      </c>
    </row>
    <row r="172" spans="18:33" ht="18.75" customHeight="1" x14ac:dyDescent="0.3">
      <c r="R172" s="74">
        <v>0.61805555555555558</v>
      </c>
      <c r="S172" s="75" t="s">
        <v>17</v>
      </c>
      <c r="T172" s="76">
        <v>5</v>
      </c>
      <c r="U172" s="76">
        <v>3</v>
      </c>
      <c r="V172" s="76" t="s">
        <v>71</v>
      </c>
      <c r="W172" s="76" t="s">
        <v>40</v>
      </c>
      <c r="X172" s="104">
        <v>14</v>
      </c>
      <c r="Y172" s="104"/>
      <c r="Z172" s="51"/>
      <c r="AA172" s="52"/>
      <c r="AB172" s="64" t="str">
        <f t="shared" si="28"/>
        <v/>
      </c>
      <c r="AC172" s="54"/>
      <c r="AD172" s="12" t="str">
        <f t="shared" si="29"/>
        <v/>
      </c>
      <c r="AE172" s="55" t="str">
        <f t="shared" si="30"/>
        <v/>
      </c>
      <c r="AF172" s="9" t="str">
        <f t="shared" si="31"/>
        <v/>
      </c>
    </row>
    <row r="173" spans="18:33" ht="18.75" customHeight="1" x14ac:dyDescent="0.5">
      <c r="R173" s="74">
        <v>0.61805555555555558</v>
      </c>
      <c r="S173" s="75" t="s">
        <v>17</v>
      </c>
      <c r="T173" s="76">
        <v>5</v>
      </c>
      <c r="U173" s="76">
        <v>3</v>
      </c>
      <c r="V173" s="76" t="s">
        <v>71</v>
      </c>
      <c r="W173" s="76" t="s">
        <v>13</v>
      </c>
      <c r="X173" s="104">
        <v>14</v>
      </c>
      <c r="Y173" s="104">
        <v>28</v>
      </c>
      <c r="Z173" s="51"/>
      <c r="AA173" s="52"/>
      <c r="AB173" s="64">
        <f t="shared" si="28"/>
        <v>70</v>
      </c>
      <c r="AC173" s="54"/>
      <c r="AD173" s="12">
        <f t="shared" si="29"/>
        <v>0</v>
      </c>
      <c r="AE173" s="55">
        <f t="shared" si="30"/>
        <v>10</v>
      </c>
      <c r="AF173" s="9">
        <f t="shared" si="31"/>
        <v>0</v>
      </c>
      <c r="AG173" s="1"/>
    </row>
    <row r="174" spans="18:33" ht="18.75" customHeight="1" x14ac:dyDescent="0.5">
      <c r="R174" s="74">
        <v>0.64236111111111116</v>
      </c>
      <c r="S174" s="75" t="s">
        <v>17</v>
      </c>
      <c r="T174" s="76">
        <v>6</v>
      </c>
      <c r="U174" s="76">
        <v>1</v>
      </c>
      <c r="V174" s="76" t="s">
        <v>74</v>
      </c>
      <c r="W174" s="76" t="s">
        <v>60</v>
      </c>
      <c r="X174" s="104">
        <v>10</v>
      </c>
      <c r="Y174" s="104">
        <v>10</v>
      </c>
      <c r="Z174" s="51"/>
      <c r="AA174" s="52"/>
      <c r="AB174" s="64">
        <f t="shared" si="28"/>
        <v>25</v>
      </c>
      <c r="AC174" s="54"/>
      <c r="AD174" s="12">
        <f t="shared" si="29"/>
        <v>0</v>
      </c>
      <c r="AE174" s="55">
        <f t="shared" si="30"/>
        <v>10</v>
      </c>
      <c r="AF174" s="9">
        <f t="shared" si="31"/>
        <v>0</v>
      </c>
      <c r="AG174" s="1"/>
    </row>
    <row r="175" spans="18:33" ht="18.75" customHeight="1" x14ac:dyDescent="0.5">
      <c r="R175" s="74">
        <v>0.65625</v>
      </c>
      <c r="S175" s="75" t="s">
        <v>63</v>
      </c>
      <c r="T175" s="76">
        <v>7</v>
      </c>
      <c r="U175" s="76">
        <v>4</v>
      </c>
      <c r="V175" s="76" t="s">
        <v>65</v>
      </c>
      <c r="W175" s="76" t="s">
        <v>1</v>
      </c>
      <c r="X175" s="104">
        <v>12</v>
      </c>
      <c r="Y175" s="104">
        <v>22</v>
      </c>
      <c r="Z175" s="51"/>
      <c r="AA175" s="52"/>
      <c r="AB175" s="64">
        <f t="shared" si="28"/>
        <v>55</v>
      </c>
      <c r="AC175" s="54"/>
      <c r="AD175" s="12">
        <f t="shared" si="29"/>
        <v>0</v>
      </c>
      <c r="AE175" s="55">
        <f t="shared" si="30"/>
        <v>10</v>
      </c>
      <c r="AF175" s="9">
        <f t="shared" si="31"/>
        <v>0</v>
      </c>
      <c r="AG175" s="1"/>
    </row>
    <row r="176" spans="18:33" ht="18.75" customHeight="1" x14ac:dyDescent="0.5">
      <c r="R176" s="74">
        <v>0.65625</v>
      </c>
      <c r="S176" s="75" t="s">
        <v>67</v>
      </c>
      <c r="T176" s="76">
        <v>7</v>
      </c>
      <c r="U176" s="76">
        <v>4</v>
      </c>
      <c r="V176" s="76" t="s">
        <v>65</v>
      </c>
      <c r="W176" s="76" t="s">
        <v>18</v>
      </c>
      <c r="X176" s="104">
        <v>10</v>
      </c>
      <c r="Y176" s="104"/>
      <c r="Z176" s="51"/>
      <c r="AA176" s="52"/>
      <c r="AB176" s="64" t="str">
        <f t="shared" si="28"/>
        <v/>
      </c>
      <c r="AC176" s="54"/>
      <c r="AD176" s="12" t="str">
        <f t="shared" si="29"/>
        <v/>
      </c>
      <c r="AE176" s="55" t="str">
        <f t="shared" si="30"/>
        <v/>
      </c>
      <c r="AF176" s="9" t="str">
        <f t="shared" si="31"/>
        <v/>
      </c>
      <c r="AG176" s="1"/>
    </row>
    <row r="177" spans="18:33" ht="18.75" customHeight="1" x14ac:dyDescent="0.5">
      <c r="R177" s="74">
        <v>0.65625</v>
      </c>
      <c r="S177" s="75" t="s">
        <v>67</v>
      </c>
      <c r="T177" s="76">
        <v>7</v>
      </c>
      <c r="U177" s="76">
        <v>9</v>
      </c>
      <c r="V177" s="76" t="s">
        <v>23</v>
      </c>
      <c r="W177" s="76" t="s">
        <v>18</v>
      </c>
      <c r="X177" s="104">
        <v>10</v>
      </c>
      <c r="Y177" s="104">
        <v>10</v>
      </c>
      <c r="Z177" s="51"/>
      <c r="AA177" s="52"/>
      <c r="AB177" s="64">
        <f t="shared" si="28"/>
        <v>25</v>
      </c>
      <c r="AC177" s="54">
        <v>2.9</v>
      </c>
      <c r="AD177" s="12">
        <f t="shared" si="29"/>
        <v>72.5</v>
      </c>
      <c r="AE177" s="55">
        <f t="shared" si="30"/>
        <v>10</v>
      </c>
      <c r="AF177" s="9">
        <f t="shared" si="31"/>
        <v>29</v>
      </c>
      <c r="AG177" s="1"/>
    </row>
    <row r="178" spans="18:33" ht="18.75" customHeight="1" x14ac:dyDescent="0.3">
      <c r="R178" s="74">
        <v>0.65625</v>
      </c>
      <c r="S178" s="75" t="s">
        <v>63</v>
      </c>
      <c r="T178" s="76">
        <v>7</v>
      </c>
      <c r="U178" s="76">
        <v>3</v>
      </c>
      <c r="V178" s="76" t="s">
        <v>66</v>
      </c>
      <c r="W178" s="76" t="s">
        <v>1</v>
      </c>
      <c r="X178" s="104">
        <v>12</v>
      </c>
      <c r="Y178" s="104">
        <v>22</v>
      </c>
      <c r="Z178" s="51"/>
      <c r="AA178" s="52"/>
      <c r="AB178" s="64">
        <f t="shared" si="28"/>
        <v>55</v>
      </c>
      <c r="AC178" s="54"/>
      <c r="AD178" s="12">
        <f t="shared" si="29"/>
        <v>0</v>
      </c>
      <c r="AE178" s="55">
        <f t="shared" si="30"/>
        <v>10</v>
      </c>
      <c r="AF178" s="9">
        <f t="shared" si="31"/>
        <v>0</v>
      </c>
    </row>
    <row r="179" spans="18:33" ht="18.75" customHeight="1" x14ac:dyDescent="0.5">
      <c r="R179" s="74">
        <v>0.65625</v>
      </c>
      <c r="S179" s="75" t="s">
        <v>67</v>
      </c>
      <c r="T179" s="76">
        <v>7</v>
      </c>
      <c r="U179" s="76">
        <v>3</v>
      </c>
      <c r="V179" s="76" t="s">
        <v>66</v>
      </c>
      <c r="W179" s="76" t="s">
        <v>18</v>
      </c>
      <c r="X179" s="104">
        <v>10</v>
      </c>
      <c r="Y179" s="104"/>
      <c r="Z179" s="51"/>
      <c r="AA179" s="52"/>
      <c r="AB179" s="64" t="str">
        <f t="shared" si="28"/>
        <v/>
      </c>
      <c r="AC179" s="54"/>
      <c r="AD179" s="12" t="str">
        <f t="shared" si="29"/>
        <v/>
      </c>
      <c r="AE179" s="55" t="str">
        <f t="shared" si="30"/>
        <v/>
      </c>
      <c r="AF179" s="9" t="str">
        <f t="shared" si="31"/>
        <v/>
      </c>
      <c r="AG179" s="1"/>
    </row>
    <row r="180" spans="18:33" ht="18.75" customHeight="1" x14ac:dyDescent="0.3">
      <c r="R180" s="74">
        <v>0.66666666666666663</v>
      </c>
      <c r="S180" s="75" t="s">
        <v>17</v>
      </c>
      <c r="T180" s="76">
        <v>7</v>
      </c>
      <c r="U180" s="76">
        <v>7</v>
      </c>
      <c r="V180" s="76" t="s">
        <v>72</v>
      </c>
      <c r="W180" s="76" t="s">
        <v>40</v>
      </c>
      <c r="X180" s="104">
        <v>15</v>
      </c>
      <c r="Y180" s="104"/>
      <c r="Z180" s="51"/>
      <c r="AA180" s="52"/>
      <c r="AB180" s="64" t="str">
        <f t="shared" si="28"/>
        <v/>
      </c>
      <c r="AC180" s="54"/>
      <c r="AD180" s="12" t="str">
        <f t="shared" si="29"/>
        <v/>
      </c>
      <c r="AE180" s="55" t="str">
        <f t="shared" si="30"/>
        <v/>
      </c>
      <c r="AF180" s="9" t="str">
        <f t="shared" si="31"/>
        <v/>
      </c>
    </row>
    <row r="181" spans="18:33" ht="18.75" customHeight="1" x14ac:dyDescent="0.3">
      <c r="R181" s="74">
        <v>0.66666666666666663</v>
      </c>
      <c r="S181" s="75" t="s">
        <v>17</v>
      </c>
      <c r="T181" s="76">
        <v>7</v>
      </c>
      <c r="U181" s="76">
        <v>7</v>
      </c>
      <c r="V181" s="76" t="s">
        <v>72</v>
      </c>
      <c r="W181" s="76" t="s">
        <v>13</v>
      </c>
      <c r="X181" s="104">
        <v>14</v>
      </c>
      <c r="Y181" s="104">
        <v>29</v>
      </c>
      <c r="Z181" s="51"/>
      <c r="AA181" s="52"/>
      <c r="AB181" s="64">
        <f t="shared" si="28"/>
        <v>72.5</v>
      </c>
      <c r="AC181" s="54"/>
      <c r="AD181" s="12">
        <f t="shared" si="29"/>
        <v>0</v>
      </c>
      <c r="AE181" s="55">
        <f t="shared" si="30"/>
        <v>10</v>
      </c>
      <c r="AF181" s="9">
        <f t="shared" si="31"/>
        <v>0</v>
      </c>
    </row>
    <row r="182" spans="18:33" ht="18.75" customHeight="1" x14ac:dyDescent="0.5">
      <c r="R182" s="74">
        <v>0.66666666666666663</v>
      </c>
      <c r="S182" s="75" t="s">
        <v>17</v>
      </c>
      <c r="T182" s="76">
        <v>7</v>
      </c>
      <c r="U182" s="76">
        <v>10</v>
      </c>
      <c r="V182" s="76" t="s">
        <v>75</v>
      </c>
      <c r="W182" s="76" t="s">
        <v>60</v>
      </c>
      <c r="X182" s="104">
        <v>10</v>
      </c>
      <c r="Y182" s="104">
        <v>10</v>
      </c>
      <c r="Z182" s="51"/>
      <c r="AA182" s="52"/>
      <c r="AB182" s="64">
        <f t="shared" si="28"/>
        <v>25</v>
      </c>
      <c r="AC182" s="54">
        <v>6</v>
      </c>
      <c r="AD182" s="12">
        <f t="shared" si="29"/>
        <v>150</v>
      </c>
      <c r="AE182" s="55">
        <f t="shared" si="30"/>
        <v>10</v>
      </c>
      <c r="AF182" s="9">
        <f t="shared" si="31"/>
        <v>60</v>
      </c>
      <c r="AG182" s="1"/>
    </row>
    <row r="183" spans="18:33" ht="18.75" customHeight="1" x14ac:dyDescent="0.3">
      <c r="R183" s="74">
        <v>0.69444444444444442</v>
      </c>
      <c r="S183" s="75" t="s">
        <v>17</v>
      </c>
      <c r="T183" s="76">
        <v>8</v>
      </c>
      <c r="U183" s="76">
        <v>6</v>
      </c>
      <c r="V183" s="76" t="s">
        <v>76</v>
      </c>
      <c r="W183" s="76" t="s">
        <v>60</v>
      </c>
      <c r="X183" s="104">
        <v>10</v>
      </c>
      <c r="Y183" s="104">
        <v>10</v>
      </c>
      <c r="Z183" s="51"/>
      <c r="AA183" s="52"/>
      <c r="AB183" s="64">
        <f t="shared" si="28"/>
        <v>25</v>
      </c>
      <c r="AC183" s="54"/>
      <c r="AD183" s="12">
        <f t="shared" si="29"/>
        <v>0</v>
      </c>
      <c r="AE183" s="55">
        <f t="shared" si="30"/>
        <v>10</v>
      </c>
      <c r="AF183" s="9">
        <f t="shared" si="31"/>
        <v>0</v>
      </c>
    </row>
    <row r="184" spans="18:33" ht="18.75" customHeight="1" x14ac:dyDescent="0.3">
      <c r="R184" s="74">
        <v>0.72222222222222221</v>
      </c>
      <c r="S184" s="75" t="s">
        <v>17</v>
      </c>
      <c r="T184" s="76">
        <v>9</v>
      </c>
      <c r="U184" s="76">
        <v>8</v>
      </c>
      <c r="V184" s="76" t="s">
        <v>31</v>
      </c>
      <c r="W184" s="76" t="s">
        <v>60</v>
      </c>
      <c r="X184" s="104">
        <v>10</v>
      </c>
      <c r="Y184" s="104">
        <v>10</v>
      </c>
      <c r="Z184" s="51"/>
      <c r="AA184" s="52"/>
      <c r="AB184" s="64">
        <f t="shared" si="28"/>
        <v>25</v>
      </c>
      <c r="AC184" s="54">
        <v>4.2</v>
      </c>
      <c r="AD184" s="12">
        <f t="shared" si="29"/>
        <v>105</v>
      </c>
      <c r="AE184" s="55">
        <f t="shared" si="30"/>
        <v>10</v>
      </c>
      <c r="AF184" s="9">
        <f t="shared" si="31"/>
        <v>42</v>
      </c>
    </row>
    <row r="185" spans="18:33" ht="18.75" customHeight="1" x14ac:dyDescent="0.5">
      <c r="R185" s="74">
        <v>0.73611111111111116</v>
      </c>
      <c r="S185" s="75" t="s">
        <v>63</v>
      </c>
      <c r="T185" s="76">
        <v>10</v>
      </c>
      <c r="U185" s="76">
        <v>19</v>
      </c>
      <c r="V185" s="76" t="s">
        <v>70</v>
      </c>
      <c r="W185" s="76" t="s">
        <v>40</v>
      </c>
      <c r="X185" s="104">
        <v>12</v>
      </c>
      <c r="Y185" s="104">
        <v>22</v>
      </c>
      <c r="Z185" s="51"/>
      <c r="AA185" s="52"/>
      <c r="AB185" s="64">
        <f t="shared" si="28"/>
        <v>55</v>
      </c>
      <c r="AC185" s="54"/>
      <c r="AD185" s="12">
        <f t="shared" si="29"/>
        <v>0</v>
      </c>
      <c r="AE185" s="55">
        <f t="shared" si="30"/>
        <v>10</v>
      </c>
      <c r="AF185" s="9">
        <f t="shared" si="31"/>
        <v>0</v>
      </c>
      <c r="AG185" s="1"/>
    </row>
    <row r="186" spans="18:33" ht="18.75" customHeight="1" x14ac:dyDescent="0.5">
      <c r="R186" s="74">
        <v>0.73611111111111116</v>
      </c>
      <c r="S186" s="75" t="s">
        <v>67</v>
      </c>
      <c r="T186" s="76">
        <v>10</v>
      </c>
      <c r="U186" s="76">
        <v>19</v>
      </c>
      <c r="V186" s="76" t="s">
        <v>70</v>
      </c>
      <c r="W186" s="76" t="s">
        <v>18</v>
      </c>
      <c r="X186" s="104">
        <v>10</v>
      </c>
      <c r="Y186" s="104"/>
      <c r="Z186" s="51"/>
      <c r="AA186" s="52"/>
      <c r="AB186" s="64" t="str">
        <f t="shared" si="28"/>
        <v/>
      </c>
      <c r="AC186" s="54"/>
      <c r="AD186" s="12" t="str">
        <f t="shared" si="29"/>
        <v/>
      </c>
      <c r="AE186" s="55" t="str">
        <f t="shared" si="30"/>
        <v/>
      </c>
      <c r="AF186" s="9" t="str">
        <f t="shared" si="31"/>
        <v/>
      </c>
      <c r="AG186" s="1"/>
    </row>
    <row r="187" spans="18:33" ht="18.75" customHeight="1" x14ac:dyDescent="0.5">
      <c r="R187" s="74">
        <v>0.73611111111111116</v>
      </c>
      <c r="S187" s="75" t="s">
        <v>63</v>
      </c>
      <c r="T187" s="76">
        <v>10</v>
      </c>
      <c r="U187" s="76">
        <v>5</v>
      </c>
      <c r="V187" s="76" t="s">
        <v>24</v>
      </c>
      <c r="W187" s="76" t="s">
        <v>1</v>
      </c>
      <c r="X187" s="104">
        <v>12</v>
      </c>
      <c r="Y187" s="104">
        <v>12</v>
      </c>
      <c r="Z187" s="51"/>
      <c r="AA187" s="52"/>
      <c r="AB187" s="64">
        <f t="shared" si="28"/>
        <v>30</v>
      </c>
      <c r="AC187" s="54">
        <v>5</v>
      </c>
      <c r="AD187" s="12">
        <f t="shared" si="29"/>
        <v>150</v>
      </c>
      <c r="AE187" s="55">
        <f t="shared" si="30"/>
        <v>10</v>
      </c>
      <c r="AF187" s="9">
        <f t="shared" si="31"/>
        <v>50</v>
      </c>
      <c r="AG187" s="1"/>
    </row>
    <row r="188" spans="18:33" ht="18.75" customHeight="1" x14ac:dyDescent="0.5">
      <c r="R188" s="74">
        <v>0.74652777777777779</v>
      </c>
      <c r="S188" s="75" t="s">
        <v>17</v>
      </c>
      <c r="T188" s="76">
        <v>10</v>
      </c>
      <c r="U188" s="76">
        <v>3</v>
      </c>
      <c r="V188" s="76" t="s">
        <v>77</v>
      </c>
      <c r="W188" s="76" t="s">
        <v>60</v>
      </c>
      <c r="X188" s="104">
        <v>10</v>
      </c>
      <c r="Y188" s="104">
        <v>10</v>
      </c>
      <c r="Z188" s="51"/>
      <c r="AA188" s="52"/>
      <c r="AB188" s="64">
        <f t="shared" si="28"/>
        <v>25</v>
      </c>
      <c r="AC188" s="54"/>
      <c r="AD188" s="12">
        <f t="shared" si="29"/>
        <v>0</v>
      </c>
      <c r="AE188" s="55">
        <f t="shared" si="30"/>
        <v>10</v>
      </c>
      <c r="AF188" s="9">
        <f t="shared" si="31"/>
        <v>0</v>
      </c>
      <c r="AG188" s="1"/>
    </row>
    <row r="189" spans="18:33" ht="18.75" customHeight="1" x14ac:dyDescent="0.5">
      <c r="R189" s="74"/>
      <c r="S189" s="75"/>
      <c r="T189" s="76"/>
      <c r="U189" s="76"/>
      <c r="V189" s="76"/>
      <c r="W189" s="76"/>
      <c r="X189" s="77"/>
      <c r="Y189" s="78"/>
      <c r="Z189" s="79"/>
      <c r="AA189" s="80"/>
      <c r="AB189" s="64"/>
      <c r="AC189" s="54"/>
      <c r="AD189" s="12"/>
      <c r="AE189" s="55"/>
      <c r="AF189" s="9"/>
      <c r="AG189" s="1"/>
    </row>
    <row r="190" spans="18:33" ht="18.75" customHeight="1" x14ac:dyDescent="0.5">
      <c r="R190" s="81"/>
      <c r="S190" s="82"/>
      <c r="T190" s="83"/>
      <c r="U190" s="83"/>
      <c r="V190" s="84" t="s">
        <v>14</v>
      </c>
      <c r="W190" s="84"/>
      <c r="X190" s="85">
        <f>SUM(X165:X189)</f>
        <v>290</v>
      </c>
      <c r="Y190" s="85">
        <f>SUM(Y165:Y189)</f>
        <v>290</v>
      </c>
      <c r="Z190" s="86"/>
      <c r="AA190" s="86"/>
      <c r="AB190" s="64">
        <f>SUBTOTAL(9,(AB165:AB188))</f>
        <v>725</v>
      </c>
      <c r="AC190" s="87"/>
      <c r="AD190" s="13">
        <f>SUBTOTAL(9,AD164:AD188)</f>
        <v>1212.5</v>
      </c>
      <c r="AE190" s="10">
        <f>SUBTOTAL(9,AE164:AE188)</f>
        <v>160</v>
      </c>
      <c r="AF190" s="7">
        <f>SUBTOTAL(9,AF164:AF188)</f>
        <v>288</v>
      </c>
      <c r="AG190" s="1"/>
    </row>
    <row r="191" spans="18:33" ht="3.75" hidden="1" customHeight="1" x14ac:dyDescent="0.3">
      <c r="R191" s="88"/>
      <c r="S191" s="66"/>
      <c r="T191" s="66"/>
      <c r="U191" s="66"/>
      <c r="V191" s="66"/>
      <c r="W191" s="66"/>
      <c r="X191" s="66"/>
      <c r="Y191" s="67"/>
      <c r="Z191" s="66"/>
      <c r="AA191" s="67"/>
      <c r="AB191" s="68"/>
      <c r="AC191" s="5"/>
      <c r="AD191" s="166"/>
      <c r="AE191" s="160"/>
      <c r="AF191" s="162"/>
    </row>
    <row r="192" spans="18:33" ht="25.5" customHeight="1" x14ac:dyDescent="0.3">
      <c r="R192" s="134" t="s">
        <v>15</v>
      </c>
      <c r="S192" s="135"/>
      <c r="T192" s="135"/>
      <c r="U192" s="135"/>
      <c r="V192" s="135"/>
      <c r="W192" s="135"/>
      <c r="X192" s="135"/>
      <c r="Y192" s="136"/>
      <c r="Z192" s="89"/>
      <c r="AA192" s="89"/>
      <c r="AB192" s="137"/>
      <c r="AC192" s="5"/>
      <c r="AD192" s="14">
        <f>AD190-AB190</f>
        <v>487.5</v>
      </c>
      <c r="AE192" s="167"/>
      <c r="AF192" s="8">
        <f>AF190-AE190</f>
        <v>128</v>
      </c>
    </row>
    <row r="193" spans="18:32" ht="25.5" customHeight="1" thickBot="1" x14ac:dyDescent="0.35">
      <c r="R193" s="141">
        <v>45633</v>
      </c>
      <c r="S193" s="142"/>
      <c r="T193" s="142"/>
      <c r="U193" s="142"/>
      <c r="V193" s="142"/>
      <c r="W193" s="142"/>
      <c r="X193" s="142"/>
      <c r="Y193" s="143"/>
      <c r="Z193" s="90"/>
      <c r="AA193" s="90"/>
      <c r="AB193" s="138"/>
      <c r="AC193" s="16" t="s">
        <v>91</v>
      </c>
      <c r="AD193" s="15">
        <f>AD192/AB190</f>
        <v>0.67241379310344829</v>
      </c>
      <c r="AE193" s="168"/>
      <c r="AF193" s="17">
        <f>AF192/AE190</f>
        <v>0.8</v>
      </c>
    </row>
  </sheetData>
  <autoFilter ref="R6:AF25" xr:uid="{08CE2D07-FFCE-4BAA-8699-1D56F3AD737D}"/>
  <sortState xmlns:xlrd2="http://schemas.microsoft.com/office/spreadsheetml/2017/richdata2" ref="R36:AF66">
    <sortCondition ref="R7:R26"/>
    <sortCondition ref="V7:V26"/>
    <sortCondition ref="W7:W26"/>
  </sortState>
  <mergeCells count="37">
    <mergeCell ref="R192:Y192"/>
    <mergeCell ref="AB192:AB193"/>
    <mergeCell ref="R193:Y193"/>
    <mergeCell ref="R158:Y158"/>
    <mergeCell ref="AB158:AB159"/>
    <mergeCell ref="R159:Y159"/>
    <mergeCell ref="R161:S162"/>
    <mergeCell ref="T161:AA162"/>
    <mergeCell ref="R119:S120"/>
    <mergeCell ref="T119:AA120"/>
    <mergeCell ref="T74:AF76"/>
    <mergeCell ref="B74:C75"/>
    <mergeCell ref="D74:O76"/>
    <mergeCell ref="R74:S75"/>
    <mergeCell ref="R116:Y116"/>
    <mergeCell ref="AB116:AB117"/>
    <mergeCell ref="R117:Y117"/>
    <mergeCell ref="B116:K116"/>
    <mergeCell ref="B117:K117"/>
    <mergeCell ref="B33:C34"/>
    <mergeCell ref="D33:O35"/>
    <mergeCell ref="R33:S34"/>
    <mergeCell ref="T33:AF35"/>
    <mergeCell ref="B70:K70"/>
    <mergeCell ref="R70:Y70"/>
    <mergeCell ref="AB70:AB71"/>
    <mergeCell ref="B71:K71"/>
    <mergeCell ref="R71:Y71"/>
    <mergeCell ref="B3:C4"/>
    <mergeCell ref="D3:O5"/>
    <mergeCell ref="R3:S4"/>
    <mergeCell ref="T3:AF5"/>
    <mergeCell ref="B29:K29"/>
    <mergeCell ref="R29:Y29"/>
    <mergeCell ref="AB29:AB30"/>
    <mergeCell ref="B30:K30"/>
    <mergeCell ref="R30:Y30"/>
  </mergeCells>
  <phoneticPr fontId="13" type="noConversion"/>
  <conditionalFormatting sqref="G7:G25 W7:W26">
    <cfRule type="containsText" dxfId="86" priority="7" operator="containsText" text="Pro Syd">
      <formula>NOT(ISERROR(SEARCH("Pro Syd",G7)))</formula>
    </cfRule>
    <cfRule type="containsText" dxfId="85" priority="8" operator="containsText" text="Pro Mel">
      <formula>NOT(ISERROR(SEARCH("Pro Mel",G7)))</formula>
    </cfRule>
    <cfRule type="containsText" dxfId="84" priority="9" operator="containsText" text="Nat">
      <formula>NOT(ISERROR(SEARCH("Nat",G7)))</formula>
    </cfRule>
    <cfRule type="containsText" dxfId="83" priority="10" operator="containsText" text="Pro Mel">
      <formula>NOT(ISERROR(SEARCH("Pro Mel",G7)))</formula>
    </cfRule>
    <cfRule type="containsText" dxfId="82" priority="11" operator="containsText" text="Edge">
      <formula>NOT(ISERROR(SEARCH("Edge",G7)))</formula>
    </cfRule>
    <cfRule type="containsText" dxfId="81" priority="12" operator="containsText" text="E4">
      <formula>NOT(ISERROR(SEARCH("E4",G7)))</formula>
    </cfRule>
  </conditionalFormatting>
  <conditionalFormatting sqref="G37:G66 W37:W67">
    <cfRule type="containsText" dxfId="80" priority="28" operator="containsText" text="Pro Syd">
      <formula>NOT(ISERROR(SEARCH("Pro Syd",G37)))</formula>
    </cfRule>
    <cfRule type="containsText" dxfId="79" priority="29" operator="containsText" text="Pro Mel">
      <formula>NOT(ISERROR(SEARCH("Pro Mel",G37)))</formula>
    </cfRule>
    <cfRule type="containsText" dxfId="78" priority="30" operator="containsText" text="Nat">
      <formula>NOT(ISERROR(SEARCH("Nat",G37)))</formula>
    </cfRule>
    <cfRule type="containsText" dxfId="77" priority="31" operator="containsText" text="Pro Mel">
      <formula>NOT(ISERROR(SEARCH("Pro Mel",G37)))</formula>
    </cfRule>
    <cfRule type="containsText" dxfId="76" priority="32" operator="containsText" text="Edge">
      <formula>NOT(ISERROR(SEARCH("Edge",G37)))</formula>
    </cfRule>
    <cfRule type="containsText" dxfId="75" priority="33" operator="containsText" text="E4">
      <formula>NOT(ISERROR(SEARCH("E4",G37)))</formula>
    </cfRule>
  </conditionalFormatting>
  <conditionalFormatting sqref="G78:G112">
    <cfRule type="containsText" dxfId="74" priority="67" operator="containsText" text="Pro Syd">
      <formula>NOT(ISERROR(SEARCH("Pro Syd",G78)))</formula>
    </cfRule>
    <cfRule type="containsText" dxfId="73" priority="68" operator="containsText" text="Pro Mel">
      <formula>NOT(ISERROR(SEARCH("Pro Mel",G78)))</formula>
    </cfRule>
    <cfRule type="containsText" dxfId="72" priority="69" operator="containsText" text="Nat">
      <formula>NOT(ISERROR(SEARCH("Nat",G78)))</formula>
    </cfRule>
    <cfRule type="containsText" dxfId="71" priority="70" operator="containsText" text="Pro Mel">
      <formula>NOT(ISERROR(SEARCH("Pro Mel",G78)))</formula>
    </cfRule>
    <cfRule type="containsText" dxfId="70" priority="71" operator="containsText" text="Edge">
      <formula>NOT(ISERROR(SEARCH("Edge",G78)))</formula>
    </cfRule>
    <cfRule type="containsText" dxfId="69" priority="72" operator="containsText" text="E4">
      <formula>NOT(ISERROR(SEARCH("E4",G78)))</formula>
    </cfRule>
  </conditionalFormatting>
  <conditionalFormatting sqref="O29">
    <cfRule type="cellIs" dxfId="68" priority="13" operator="lessThan">
      <formula>0</formula>
    </cfRule>
    <cfRule type="expression" dxfId="67" priority="14">
      <formula>"&lt;0"</formula>
    </cfRule>
    <cfRule type="cellIs" dxfId="66" priority="15" operator="greaterThan">
      <formula>0</formula>
    </cfRule>
  </conditionalFormatting>
  <conditionalFormatting sqref="O70">
    <cfRule type="cellIs" dxfId="65" priority="40" operator="lessThan">
      <formula>0</formula>
    </cfRule>
    <cfRule type="expression" dxfId="64" priority="41">
      <formula>"&lt;0"</formula>
    </cfRule>
    <cfRule type="cellIs" dxfId="63" priority="42" operator="greaterThan">
      <formula>0</formula>
    </cfRule>
  </conditionalFormatting>
  <conditionalFormatting sqref="O116">
    <cfRule type="cellIs" dxfId="62" priority="76" operator="lessThan">
      <formula>0</formula>
    </cfRule>
    <cfRule type="expression" dxfId="61" priority="77">
      <formula>"&lt;0"</formula>
    </cfRule>
    <cfRule type="cellIs" dxfId="60" priority="78" operator="greaterThan">
      <formula>0</formula>
    </cfRule>
  </conditionalFormatting>
  <conditionalFormatting sqref="W78:W112">
    <cfRule type="containsText" dxfId="59" priority="103" operator="containsText" text="Pro Syd">
      <formula>NOT(ISERROR(SEARCH("Pro Syd",W78)))</formula>
    </cfRule>
    <cfRule type="containsText" dxfId="58" priority="104" operator="containsText" text="Pro Mel">
      <formula>NOT(ISERROR(SEARCH("Pro Mel",W78)))</formula>
    </cfRule>
    <cfRule type="containsText" dxfId="57" priority="105" operator="containsText" text="Nat">
      <formula>NOT(ISERROR(SEARCH("Nat",W78)))</formula>
    </cfRule>
    <cfRule type="containsText" dxfId="56" priority="106" operator="containsText" text="Pro Mel">
      <formula>NOT(ISERROR(SEARCH("Pro Mel",W78)))</formula>
    </cfRule>
    <cfRule type="containsText" dxfId="55" priority="107" operator="containsText" text="Edge">
      <formula>NOT(ISERROR(SEARCH("Edge",W78)))</formula>
    </cfRule>
    <cfRule type="containsText" dxfId="54" priority="108" operator="containsText" text="E4">
      <formula>NOT(ISERROR(SEARCH("E4",W78)))</formula>
    </cfRule>
  </conditionalFormatting>
  <conditionalFormatting sqref="W123:W154">
    <cfRule type="containsText" dxfId="53" priority="97" operator="containsText" text="Pro Syd">
      <formula>NOT(ISERROR(SEARCH("Pro Syd",W123)))</formula>
    </cfRule>
    <cfRule type="containsText" dxfId="52" priority="98" operator="containsText" text="Pro Mel">
      <formula>NOT(ISERROR(SEARCH("Pro Mel",W123)))</formula>
    </cfRule>
    <cfRule type="containsText" dxfId="51" priority="99" operator="containsText" text="Nat">
      <formula>NOT(ISERROR(SEARCH("Nat",W123)))</formula>
    </cfRule>
    <cfRule type="containsText" dxfId="50" priority="100" operator="containsText" text="Pro Mel">
      <formula>NOT(ISERROR(SEARCH("Pro Mel",W123)))</formula>
    </cfRule>
    <cfRule type="containsText" dxfId="49" priority="101" operator="containsText" text="Edge">
      <formula>NOT(ISERROR(SEARCH("Edge",W123)))</formula>
    </cfRule>
    <cfRule type="containsText" dxfId="48" priority="102" operator="containsText" text="E4">
      <formula>NOT(ISERROR(SEARCH("E4",W123)))</formula>
    </cfRule>
  </conditionalFormatting>
  <conditionalFormatting sqref="W165:W188">
    <cfRule type="containsText" dxfId="47" priority="91" operator="containsText" text="Pro Syd">
      <formula>NOT(ISERROR(SEARCH("Pro Syd",W165)))</formula>
    </cfRule>
    <cfRule type="containsText" dxfId="46" priority="92" operator="containsText" text="Pro Mel">
      <formula>NOT(ISERROR(SEARCH("Pro Mel",W165)))</formula>
    </cfRule>
    <cfRule type="containsText" dxfId="45" priority="93" operator="containsText" text="Nat">
      <formula>NOT(ISERROR(SEARCH("Nat",W165)))</formula>
    </cfRule>
    <cfRule type="containsText" dxfId="44" priority="94" operator="containsText" text="Pro Mel">
      <formula>NOT(ISERROR(SEARCH("Pro Mel",W165)))</formula>
    </cfRule>
    <cfRule type="containsText" dxfId="43" priority="95" operator="containsText" text="Edge">
      <formula>NOT(ISERROR(SEARCH("Edge",W165)))</formula>
    </cfRule>
    <cfRule type="containsText" dxfId="42" priority="96" operator="containsText" text="E4">
      <formula>NOT(ISERROR(SEARCH("E4",W165)))</formula>
    </cfRule>
  </conditionalFormatting>
  <conditionalFormatting sqref="AD29">
    <cfRule type="cellIs" dxfId="41" priority="19" operator="lessThan">
      <formula>0</formula>
    </cfRule>
    <cfRule type="expression" dxfId="40" priority="20">
      <formula>"&lt;0"</formula>
    </cfRule>
    <cfRule type="cellIs" dxfId="39" priority="21" operator="greaterThan">
      <formula>0</formula>
    </cfRule>
  </conditionalFormatting>
  <conditionalFormatting sqref="AD70">
    <cfRule type="cellIs" dxfId="38" priority="52" operator="lessThan">
      <formula>0</formula>
    </cfRule>
    <cfRule type="expression" dxfId="37" priority="53">
      <formula>"&lt;0"</formula>
    </cfRule>
    <cfRule type="cellIs" dxfId="36" priority="54" operator="greaterThan">
      <formula>0</formula>
    </cfRule>
  </conditionalFormatting>
  <conditionalFormatting sqref="AD116">
    <cfRule type="cellIs" dxfId="35" priority="112" operator="lessThan">
      <formula>0</formula>
    </cfRule>
    <cfRule type="expression" dxfId="34" priority="113">
      <formula>"&lt;0"</formula>
    </cfRule>
    <cfRule type="cellIs" dxfId="33" priority="114" operator="greaterThan">
      <formula>0</formula>
    </cfRule>
  </conditionalFormatting>
  <conditionalFormatting sqref="AD158">
    <cfRule type="cellIs" dxfId="32" priority="118" operator="lessThan">
      <formula>0</formula>
    </cfRule>
    <cfRule type="expression" dxfId="31" priority="119">
      <formula>"&lt;0"</formula>
    </cfRule>
    <cfRule type="cellIs" dxfId="30" priority="120" operator="greaterThan">
      <formula>0</formula>
    </cfRule>
  </conditionalFormatting>
  <conditionalFormatting sqref="AD192">
    <cfRule type="cellIs" dxfId="29" priority="154" operator="lessThan">
      <formula>0</formula>
    </cfRule>
    <cfRule type="expression" dxfId="28" priority="155">
      <formula>"&lt;0"</formula>
    </cfRule>
    <cfRule type="cellIs" dxfId="27" priority="156" operator="greaterThan">
      <formula>0</formula>
    </cfRule>
  </conditionalFormatting>
  <conditionalFormatting sqref="AF29">
    <cfRule type="cellIs" dxfId="26" priority="16" operator="lessThan">
      <formula>0</formula>
    </cfRule>
    <cfRule type="expression" dxfId="25" priority="17">
      <formula>"&lt;0"</formula>
    </cfRule>
    <cfRule type="cellIs" dxfId="24" priority="18" operator="greaterThan">
      <formula>0</formula>
    </cfRule>
  </conditionalFormatting>
  <conditionalFormatting sqref="AF70">
    <cfRule type="cellIs" dxfId="23" priority="49" operator="lessThan">
      <formula>0</formula>
    </cfRule>
    <cfRule type="expression" dxfId="22" priority="50">
      <formula>"&lt;0"</formula>
    </cfRule>
    <cfRule type="cellIs" dxfId="21" priority="51" operator="greaterThan">
      <formula>0</formula>
    </cfRule>
  </conditionalFormatting>
  <conditionalFormatting sqref="AF116">
    <cfRule type="cellIs" dxfId="20" priority="109" operator="lessThan">
      <formula>0</formula>
    </cfRule>
    <cfRule type="expression" dxfId="19" priority="110">
      <formula>"&lt;0"</formula>
    </cfRule>
    <cfRule type="cellIs" dxfId="18" priority="111" operator="greaterThan">
      <formula>0</formula>
    </cfRule>
  </conditionalFormatting>
  <conditionalFormatting sqref="AF158">
    <cfRule type="cellIs" dxfId="17" priority="115" operator="lessThan">
      <formula>0</formula>
    </cfRule>
    <cfRule type="expression" dxfId="16" priority="116">
      <formula>"&lt;0"</formula>
    </cfRule>
    <cfRule type="cellIs" dxfId="15" priority="117" operator="greaterThan">
      <formula>0</formula>
    </cfRule>
  </conditionalFormatting>
  <conditionalFormatting sqref="AF192">
    <cfRule type="cellIs" dxfId="14" priority="151" operator="lessThan">
      <formula>0</formula>
    </cfRule>
    <cfRule type="expression" dxfId="13" priority="152">
      <formula>"&lt;0"</formula>
    </cfRule>
    <cfRule type="cellIs" dxfId="12" priority="153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1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070D1-4999-4979-8BA2-A27B80056A9C}">
  <sheetPr>
    <tabColor rgb="FFC00000"/>
    <pageSetUpPr fitToPage="1"/>
  </sheetPr>
  <dimension ref="E1:W153"/>
  <sheetViews>
    <sheetView showGridLines="0" tabSelected="1" zoomScale="90" zoomScaleNormal="90" workbookViewId="0">
      <pane xSplit="31170" ySplit="4335" topLeftCell="K111" activePane="bottomLeft"/>
      <selection activeCell="P3" sqref="P3:R4"/>
      <selection pane="topRight" activeCell="J1" sqref="J1"/>
      <selection pane="bottomLeft" activeCell="AA160" sqref="AA160"/>
      <selection pane="bottomRight" activeCell="W153" sqref="W153"/>
    </sheetView>
  </sheetViews>
  <sheetFormatPr defaultRowHeight="17.25" x14ac:dyDescent="0.3"/>
  <cols>
    <col min="1" max="4" width="9.140625" style="152"/>
    <col min="5" max="5" width="11" style="152" customWidth="1"/>
    <col min="6" max="6" width="8.5703125" style="152" hidden="1" customWidth="1"/>
    <col min="7" max="7" width="10.140625" style="152" customWidth="1"/>
    <col min="8" max="9" width="5.42578125" style="152" customWidth="1"/>
    <col min="10" max="10" width="14.28515625" style="152" customWidth="1"/>
    <col min="11" max="11" width="8.28515625" style="152" customWidth="1"/>
    <col min="12" max="12" width="8.85546875" style="152" customWidth="1"/>
    <col min="13" max="13" width="7.42578125" style="152" customWidth="1"/>
    <col min="14" max="14" width="6.85546875" style="152" customWidth="1"/>
    <col min="15" max="15" width="6.28515625" style="152" customWidth="1"/>
    <col min="16" max="16" width="10.42578125" style="18" customWidth="1"/>
    <col min="17" max="17" width="8" style="3" customWidth="1"/>
    <col min="18" max="18" width="10.28515625" style="152" customWidth="1"/>
    <col min="19" max="19" width="10" style="25" customWidth="1"/>
    <col min="20" max="20" width="10.42578125" style="152" customWidth="1"/>
    <col min="21" max="21" width="11.5703125" style="25" customWidth="1"/>
    <col min="22" max="22" width="11.28515625" style="152" customWidth="1"/>
    <col min="23" max="23" width="9.140625" style="152"/>
    <col min="24" max="24" width="17.140625" style="152" customWidth="1"/>
    <col min="25" max="25" width="15.28515625" style="152" customWidth="1"/>
    <col min="26" max="27" width="9.140625" style="152"/>
    <col min="28" max="28" width="22" style="152" customWidth="1"/>
    <col min="29" max="29" width="18.140625" style="152" customWidth="1"/>
    <col min="30" max="30" width="9.140625" style="152"/>
    <col min="31" max="31" width="14.28515625" style="152" customWidth="1"/>
    <col min="32" max="16384" width="9.140625" style="152"/>
  </cols>
  <sheetData>
    <row r="1" spans="5:23" ht="35.25" customHeight="1" thickBot="1" x14ac:dyDescent="0.3">
      <c r="O1" s="204" t="s">
        <v>161</v>
      </c>
      <c r="P1" s="172">
        <v>10000</v>
      </c>
      <c r="Q1" s="201">
        <v>4</v>
      </c>
      <c r="R1" s="93" t="s">
        <v>47</v>
      </c>
      <c r="U1" s="153">
        <v>100</v>
      </c>
      <c r="V1" s="92" t="s">
        <v>101</v>
      </c>
    </row>
    <row r="2" spans="5:23" ht="26.25" customHeight="1" thickBot="1" x14ac:dyDescent="0.35">
      <c r="F2" s="2"/>
      <c r="O2" s="205" t="s">
        <v>160</v>
      </c>
      <c r="P2" s="206">
        <v>1.6</v>
      </c>
      <c r="S2" s="200">
        <f>P1*1%</f>
        <v>100</v>
      </c>
    </row>
    <row r="3" spans="5:23" ht="28.5" customHeight="1" x14ac:dyDescent="0.25">
      <c r="E3" s="190"/>
      <c r="F3" s="191"/>
      <c r="G3" s="191"/>
      <c r="H3" s="191"/>
      <c r="I3" s="195" t="s">
        <v>103</v>
      </c>
      <c r="J3" s="196"/>
      <c r="K3" s="196"/>
      <c r="L3" s="196"/>
      <c r="M3" s="196"/>
      <c r="N3" s="196"/>
      <c r="O3" s="202"/>
      <c r="P3" s="203" t="s">
        <v>99</v>
      </c>
      <c r="Q3" s="150"/>
      <c r="R3" s="150"/>
      <c r="S3" s="148" t="s">
        <v>97</v>
      </c>
      <c r="T3" s="148"/>
      <c r="U3" s="144" t="s">
        <v>158</v>
      </c>
      <c r="V3" s="145"/>
    </row>
    <row r="4" spans="5:23" ht="29.25" customHeight="1" x14ac:dyDescent="0.25">
      <c r="E4" s="192"/>
      <c r="F4" s="193"/>
      <c r="G4" s="193"/>
      <c r="H4" s="193"/>
      <c r="I4" s="197"/>
      <c r="J4" s="198"/>
      <c r="K4" s="198"/>
      <c r="L4" s="198"/>
      <c r="M4" s="198"/>
      <c r="N4" s="198"/>
      <c r="O4" s="199"/>
      <c r="P4" s="151"/>
      <c r="Q4" s="151"/>
      <c r="R4" s="151"/>
      <c r="S4" s="149"/>
      <c r="T4" s="149"/>
      <c r="U4" s="146"/>
      <c r="V4" s="147"/>
    </row>
    <row r="5" spans="5:23" ht="1.5" customHeight="1" thickBot="1" x14ac:dyDescent="0.3">
      <c r="E5" s="154"/>
      <c r="F5" s="33"/>
      <c r="G5" s="33"/>
      <c r="H5" s="34"/>
      <c r="I5" s="34"/>
      <c r="J5" s="34"/>
      <c r="K5" s="34"/>
      <c r="L5" s="34"/>
      <c r="M5" s="34"/>
      <c r="N5" s="34"/>
      <c r="O5" s="34"/>
      <c r="P5" s="35"/>
      <c r="Q5" s="26"/>
      <c r="R5" s="155"/>
      <c r="S5" s="29"/>
      <c r="T5" s="155"/>
      <c r="U5" s="29"/>
      <c r="V5" s="156"/>
    </row>
    <row r="6" spans="5:23" ht="54.75" customHeight="1" x14ac:dyDescent="0.5">
      <c r="E6" s="36" t="s">
        <v>0</v>
      </c>
      <c r="F6" s="37" t="s">
        <v>4</v>
      </c>
      <c r="G6" s="37" t="s">
        <v>5</v>
      </c>
      <c r="H6" s="37" t="s">
        <v>6</v>
      </c>
      <c r="I6" s="37" t="s">
        <v>7</v>
      </c>
      <c r="J6" s="37" t="s">
        <v>8</v>
      </c>
      <c r="K6" s="38" t="s">
        <v>9</v>
      </c>
      <c r="L6" s="39" t="s">
        <v>92</v>
      </c>
      <c r="M6" s="40" t="s">
        <v>10</v>
      </c>
      <c r="N6" s="38" t="s">
        <v>20</v>
      </c>
      <c r="O6" s="41" t="s">
        <v>21</v>
      </c>
      <c r="P6" s="42" t="s">
        <v>3</v>
      </c>
      <c r="Q6" s="6" t="s">
        <v>12</v>
      </c>
      <c r="R6" s="27" t="s">
        <v>2</v>
      </c>
      <c r="S6" s="45" t="s">
        <v>93</v>
      </c>
      <c r="T6" s="44" t="s">
        <v>94</v>
      </c>
      <c r="U6" s="45" t="s">
        <v>95</v>
      </c>
      <c r="V6" s="46" t="s">
        <v>96</v>
      </c>
      <c r="W6" s="1"/>
    </row>
    <row r="7" spans="5:23" ht="16.5" customHeight="1" x14ac:dyDescent="0.5">
      <c r="E7" s="23">
        <v>45633</v>
      </c>
      <c r="F7" s="47">
        <v>0.54513888888888884</v>
      </c>
      <c r="G7" s="47" t="s">
        <v>17</v>
      </c>
      <c r="H7" s="48">
        <v>2</v>
      </c>
      <c r="I7" s="48">
        <v>6</v>
      </c>
      <c r="J7" s="48" t="s">
        <v>73</v>
      </c>
      <c r="K7" s="76" t="s">
        <v>60</v>
      </c>
      <c r="L7" s="104">
        <v>10</v>
      </c>
      <c r="M7" s="104">
        <v>10</v>
      </c>
      <c r="N7" s="51"/>
      <c r="O7" s="52"/>
      <c r="P7" s="112">
        <f>IF(M7="","",(M7*($P$1/1000)/$Q$1)*$P$2)</f>
        <v>40</v>
      </c>
      <c r="Q7" s="113">
        <v>7.3</v>
      </c>
      <c r="R7" s="57">
        <f t="shared" ref="R7:R38" si="0">IF(P7="","",IF(Q7="","",Q7*P7))</f>
        <v>292</v>
      </c>
      <c r="S7" s="157">
        <f>IF(P7="","",$S$2)</f>
        <v>100</v>
      </c>
      <c r="T7" s="57">
        <f t="shared" ref="T7:T38" si="1">IF(S7="","",IF(Q7="","",S7*Q7))</f>
        <v>730</v>
      </c>
      <c r="U7" s="157">
        <f>$U$1</f>
        <v>100</v>
      </c>
      <c r="V7" s="57">
        <f t="shared" ref="V7:V38" si="2">IF(Q7="","",U7*Q7)</f>
        <v>730</v>
      </c>
      <c r="W7" s="1"/>
    </row>
    <row r="8" spans="5:23" ht="16.5" customHeight="1" x14ac:dyDescent="0.5">
      <c r="E8" s="23">
        <v>45633</v>
      </c>
      <c r="F8" s="47">
        <v>0.55555555555555558</v>
      </c>
      <c r="G8" s="47" t="s">
        <v>63</v>
      </c>
      <c r="H8" s="48">
        <v>3</v>
      </c>
      <c r="I8" s="48">
        <v>2</v>
      </c>
      <c r="J8" s="48" t="s">
        <v>64</v>
      </c>
      <c r="K8" s="76" t="s">
        <v>1</v>
      </c>
      <c r="L8" s="104">
        <v>20</v>
      </c>
      <c r="M8" s="104">
        <v>65</v>
      </c>
      <c r="N8" s="51"/>
      <c r="O8" s="52"/>
      <c r="P8" s="112">
        <f t="shared" ref="P8:P71" si="3">IF(M8="","",(M8*($P$1/1000)/$Q$1)*$P$2)</f>
        <v>260</v>
      </c>
      <c r="Q8" s="113">
        <v>3.4</v>
      </c>
      <c r="R8" s="57">
        <f t="shared" si="0"/>
        <v>884</v>
      </c>
      <c r="S8" s="157">
        <f t="shared" ref="S8:S71" si="4">IF(P8="","",$S$2)</f>
        <v>100</v>
      </c>
      <c r="T8" s="57">
        <f t="shared" si="1"/>
        <v>340</v>
      </c>
      <c r="U8" s="157">
        <f t="shared" ref="U8:U71" si="5">$U$1</f>
        <v>100</v>
      </c>
      <c r="V8" s="57">
        <f t="shared" si="2"/>
        <v>340</v>
      </c>
      <c r="W8" s="1"/>
    </row>
    <row r="9" spans="5:23" ht="16.5" customHeight="1" x14ac:dyDescent="0.5">
      <c r="E9" s="23">
        <v>45633</v>
      </c>
      <c r="F9" s="47">
        <v>0.55555555555555558</v>
      </c>
      <c r="G9" s="47" t="s">
        <v>63</v>
      </c>
      <c r="H9" s="48">
        <v>3</v>
      </c>
      <c r="I9" s="48">
        <v>2</v>
      </c>
      <c r="J9" s="48" t="s">
        <v>64</v>
      </c>
      <c r="K9" s="76" t="s">
        <v>40</v>
      </c>
      <c r="L9" s="104">
        <v>20</v>
      </c>
      <c r="M9" s="104"/>
      <c r="N9" s="51"/>
      <c r="O9" s="52"/>
      <c r="P9" s="112" t="str">
        <f t="shared" si="3"/>
        <v/>
      </c>
      <c r="Q9" s="158">
        <v>3.4</v>
      </c>
      <c r="R9" s="57" t="str">
        <f t="shared" si="0"/>
        <v/>
      </c>
      <c r="S9" s="157" t="str">
        <f t="shared" si="4"/>
        <v/>
      </c>
      <c r="T9" s="57" t="str">
        <f t="shared" si="1"/>
        <v/>
      </c>
      <c r="U9" s="157">
        <f t="shared" si="5"/>
        <v>100</v>
      </c>
      <c r="V9" s="57">
        <f t="shared" si="2"/>
        <v>340</v>
      </c>
      <c r="W9" s="1"/>
    </row>
    <row r="10" spans="5:23" ht="16.5" customHeight="1" x14ac:dyDescent="0.5">
      <c r="E10" s="23">
        <v>45633</v>
      </c>
      <c r="F10" s="47">
        <v>0.55555555555555558</v>
      </c>
      <c r="G10" s="47" t="s">
        <v>63</v>
      </c>
      <c r="H10" s="48">
        <v>3</v>
      </c>
      <c r="I10" s="48">
        <v>2</v>
      </c>
      <c r="J10" s="48" t="s">
        <v>64</v>
      </c>
      <c r="K10" s="76" t="s">
        <v>13</v>
      </c>
      <c r="L10" s="104">
        <v>15</v>
      </c>
      <c r="M10" s="104"/>
      <c r="N10" s="51"/>
      <c r="O10" s="52"/>
      <c r="P10" s="112" t="str">
        <f t="shared" si="3"/>
        <v/>
      </c>
      <c r="Q10" s="158">
        <v>3.4</v>
      </c>
      <c r="R10" s="57" t="str">
        <f t="shared" si="0"/>
        <v/>
      </c>
      <c r="S10" s="157" t="str">
        <f t="shared" si="4"/>
        <v/>
      </c>
      <c r="T10" s="57" t="str">
        <f t="shared" si="1"/>
        <v/>
      </c>
      <c r="U10" s="157">
        <f t="shared" si="5"/>
        <v>100</v>
      </c>
      <c r="V10" s="57">
        <f t="shared" si="2"/>
        <v>340</v>
      </c>
      <c r="W10" s="1"/>
    </row>
    <row r="11" spans="5:23" ht="16.5" customHeight="1" x14ac:dyDescent="0.5">
      <c r="E11" s="23">
        <v>45633</v>
      </c>
      <c r="F11" s="47">
        <v>0.55555555555555558</v>
      </c>
      <c r="G11" s="47" t="s">
        <v>63</v>
      </c>
      <c r="H11" s="48">
        <v>3</v>
      </c>
      <c r="I11" s="48">
        <v>2</v>
      </c>
      <c r="J11" s="48" t="s">
        <v>64</v>
      </c>
      <c r="K11" s="76" t="s">
        <v>18</v>
      </c>
      <c r="L11" s="104">
        <v>10</v>
      </c>
      <c r="M11" s="104"/>
      <c r="N11" s="51"/>
      <c r="O11" s="52"/>
      <c r="P11" s="112" t="str">
        <f t="shared" si="3"/>
        <v/>
      </c>
      <c r="Q11" s="158">
        <v>3.4</v>
      </c>
      <c r="R11" s="57" t="str">
        <f t="shared" si="0"/>
        <v/>
      </c>
      <c r="S11" s="157" t="str">
        <f t="shared" si="4"/>
        <v/>
      </c>
      <c r="T11" s="57" t="str">
        <f t="shared" si="1"/>
        <v/>
      </c>
      <c r="U11" s="157">
        <f t="shared" si="5"/>
        <v>100</v>
      </c>
      <c r="V11" s="57">
        <f t="shared" si="2"/>
        <v>340</v>
      </c>
      <c r="W11" s="1"/>
    </row>
    <row r="12" spans="5:23" ht="16.5" customHeight="1" x14ac:dyDescent="0.5">
      <c r="E12" s="23">
        <v>45633</v>
      </c>
      <c r="F12" s="47">
        <v>0.55555555555555558</v>
      </c>
      <c r="G12" s="47" t="s">
        <v>63</v>
      </c>
      <c r="H12" s="48">
        <v>3</v>
      </c>
      <c r="I12" s="48">
        <v>5</v>
      </c>
      <c r="J12" s="48" t="s">
        <v>68</v>
      </c>
      <c r="K12" s="76" t="s">
        <v>18</v>
      </c>
      <c r="L12" s="104">
        <v>10</v>
      </c>
      <c r="M12" s="104">
        <v>10</v>
      </c>
      <c r="N12" s="51"/>
      <c r="O12" s="52"/>
      <c r="P12" s="112">
        <f t="shared" si="3"/>
        <v>40</v>
      </c>
      <c r="Q12" s="113"/>
      <c r="R12" s="57" t="str">
        <f t="shared" si="0"/>
        <v/>
      </c>
      <c r="S12" s="157">
        <f t="shared" si="4"/>
        <v>100</v>
      </c>
      <c r="T12" s="57" t="str">
        <f t="shared" si="1"/>
        <v/>
      </c>
      <c r="U12" s="157">
        <f t="shared" si="5"/>
        <v>100</v>
      </c>
      <c r="V12" s="57" t="str">
        <f t="shared" si="2"/>
        <v/>
      </c>
      <c r="W12" s="1"/>
    </row>
    <row r="13" spans="5:23" ht="16.5" customHeight="1" x14ac:dyDescent="0.5">
      <c r="E13" s="23">
        <v>45633</v>
      </c>
      <c r="F13" s="47">
        <v>0.57986111111111116</v>
      </c>
      <c r="G13" s="47" t="s">
        <v>63</v>
      </c>
      <c r="H13" s="48">
        <v>4</v>
      </c>
      <c r="I13" s="48">
        <v>2</v>
      </c>
      <c r="J13" s="48" t="s">
        <v>69</v>
      </c>
      <c r="K13" s="76" t="s">
        <v>18</v>
      </c>
      <c r="L13" s="104">
        <v>10</v>
      </c>
      <c r="M13" s="104">
        <v>10</v>
      </c>
      <c r="N13" s="51"/>
      <c r="O13" s="52"/>
      <c r="P13" s="112">
        <f t="shared" si="3"/>
        <v>40</v>
      </c>
      <c r="Q13" s="113"/>
      <c r="R13" s="57" t="str">
        <f t="shared" si="0"/>
        <v/>
      </c>
      <c r="S13" s="157">
        <f t="shared" si="4"/>
        <v>100</v>
      </c>
      <c r="T13" s="57" t="str">
        <f t="shared" si="1"/>
        <v/>
      </c>
      <c r="U13" s="157">
        <f t="shared" si="5"/>
        <v>100</v>
      </c>
      <c r="V13" s="57" t="str">
        <f t="shared" si="2"/>
        <v/>
      </c>
      <c r="W13" s="1"/>
    </row>
    <row r="14" spans="5:23" ht="16.5" customHeight="1" x14ac:dyDescent="0.5">
      <c r="E14" s="23">
        <v>45633</v>
      </c>
      <c r="F14" s="47">
        <v>0.61805555555555558</v>
      </c>
      <c r="G14" s="47" t="s">
        <v>17</v>
      </c>
      <c r="H14" s="48">
        <v>5</v>
      </c>
      <c r="I14" s="48">
        <v>3</v>
      </c>
      <c r="J14" s="48" t="s">
        <v>71</v>
      </c>
      <c r="K14" s="76" t="s">
        <v>40</v>
      </c>
      <c r="L14" s="104">
        <v>14</v>
      </c>
      <c r="M14" s="104"/>
      <c r="N14" s="51"/>
      <c r="O14" s="52"/>
      <c r="P14" s="112" t="str">
        <f t="shared" si="3"/>
        <v/>
      </c>
      <c r="Q14" s="113"/>
      <c r="R14" s="57" t="str">
        <f t="shared" si="0"/>
        <v/>
      </c>
      <c r="S14" s="157" t="str">
        <f t="shared" si="4"/>
        <v/>
      </c>
      <c r="T14" s="57" t="str">
        <f t="shared" si="1"/>
        <v/>
      </c>
      <c r="U14" s="157">
        <f t="shared" si="5"/>
        <v>100</v>
      </c>
      <c r="V14" s="57" t="str">
        <f t="shared" si="2"/>
        <v/>
      </c>
      <c r="W14" s="1"/>
    </row>
    <row r="15" spans="5:23" ht="16.5" customHeight="1" x14ac:dyDescent="0.5">
      <c r="E15" s="23">
        <v>45633</v>
      </c>
      <c r="F15" s="47">
        <v>0.61805555555555558</v>
      </c>
      <c r="G15" s="47" t="s">
        <v>17</v>
      </c>
      <c r="H15" s="48">
        <v>5</v>
      </c>
      <c r="I15" s="48">
        <v>3</v>
      </c>
      <c r="J15" s="48" t="s">
        <v>71</v>
      </c>
      <c r="K15" s="76" t="s">
        <v>13</v>
      </c>
      <c r="L15" s="104">
        <v>14</v>
      </c>
      <c r="M15" s="104">
        <v>28</v>
      </c>
      <c r="N15" s="51"/>
      <c r="O15" s="52"/>
      <c r="P15" s="112">
        <f t="shared" si="3"/>
        <v>112</v>
      </c>
      <c r="Q15" s="113"/>
      <c r="R15" s="57" t="str">
        <f t="shared" si="0"/>
        <v/>
      </c>
      <c r="S15" s="157">
        <f t="shared" si="4"/>
        <v>100</v>
      </c>
      <c r="T15" s="57" t="str">
        <f t="shared" si="1"/>
        <v/>
      </c>
      <c r="U15" s="157">
        <f t="shared" si="5"/>
        <v>100</v>
      </c>
      <c r="V15" s="57" t="str">
        <f t="shared" si="2"/>
        <v/>
      </c>
      <c r="W15" s="1"/>
    </row>
    <row r="16" spans="5:23" ht="16.5" customHeight="1" x14ac:dyDescent="0.5">
      <c r="E16" s="23">
        <v>45633</v>
      </c>
      <c r="F16" s="47">
        <v>0.64236111111111116</v>
      </c>
      <c r="G16" s="47" t="s">
        <v>17</v>
      </c>
      <c r="H16" s="48">
        <v>6</v>
      </c>
      <c r="I16" s="48">
        <v>1</v>
      </c>
      <c r="J16" s="48" t="s">
        <v>74</v>
      </c>
      <c r="K16" s="76" t="s">
        <v>60</v>
      </c>
      <c r="L16" s="104">
        <v>10</v>
      </c>
      <c r="M16" s="104">
        <v>10</v>
      </c>
      <c r="N16" s="51"/>
      <c r="O16" s="52"/>
      <c r="P16" s="112">
        <f t="shared" si="3"/>
        <v>40</v>
      </c>
      <c r="Q16" s="113"/>
      <c r="R16" s="57" t="str">
        <f t="shared" si="0"/>
        <v/>
      </c>
      <c r="S16" s="157">
        <f t="shared" si="4"/>
        <v>100</v>
      </c>
      <c r="T16" s="57" t="str">
        <f t="shared" si="1"/>
        <v/>
      </c>
      <c r="U16" s="157">
        <f t="shared" si="5"/>
        <v>100</v>
      </c>
      <c r="V16" s="57" t="str">
        <f t="shared" si="2"/>
        <v/>
      </c>
      <c r="W16" s="1"/>
    </row>
    <row r="17" spans="5:23" ht="16.5" customHeight="1" x14ac:dyDescent="0.5">
      <c r="E17" s="23">
        <v>45633</v>
      </c>
      <c r="F17" s="47">
        <v>0.65625</v>
      </c>
      <c r="G17" s="47" t="s">
        <v>63</v>
      </c>
      <c r="H17" s="48">
        <v>7</v>
      </c>
      <c r="I17" s="48">
        <v>4</v>
      </c>
      <c r="J17" s="48" t="s">
        <v>65</v>
      </c>
      <c r="K17" s="76" t="s">
        <v>1</v>
      </c>
      <c r="L17" s="104">
        <v>12</v>
      </c>
      <c r="M17" s="104">
        <v>22</v>
      </c>
      <c r="N17" s="51"/>
      <c r="O17" s="52"/>
      <c r="P17" s="112">
        <f t="shared" si="3"/>
        <v>88</v>
      </c>
      <c r="Q17" s="113"/>
      <c r="R17" s="57" t="str">
        <f t="shared" si="0"/>
        <v/>
      </c>
      <c r="S17" s="157">
        <f t="shared" si="4"/>
        <v>100</v>
      </c>
      <c r="T17" s="57" t="str">
        <f t="shared" si="1"/>
        <v/>
      </c>
      <c r="U17" s="157">
        <f t="shared" si="5"/>
        <v>100</v>
      </c>
      <c r="V17" s="57" t="str">
        <f t="shared" si="2"/>
        <v/>
      </c>
      <c r="W17" s="1"/>
    </row>
    <row r="18" spans="5:23" ht="16.5" customHeight="1" x14ac:dyDescent="0.5">
      <c r="E18" s="23">
        <v>45633</v>
      </c>
      <c r="F18" s="47">
        <v>0.65625</v>
      </c>
      <c r="G18" s="47" t="s">
        <v>63</v>
      </c>
      <c r="H18" s="48">
        <v>7</v>
      </c>
      <c r="I18" s="48">
        <v>4</v>
      </c>
      <c r="J18" s="48" t="s">
        <v>65</v>
      </c>
      <c r="K18" s="76" t="s">
        <v>18</v>
      </c>
      <c r="L18" s="104">
        <v>10</v>
      </c>
      <c r="M18" s="104"/>
      <c r="N18" s="51"/>
      <c r="O18" s="52"/>
      <c r="P18" s="112" t="str">
        <f t="shared" si="3"/>
        <v/>
      </c>
      <c r="Q18" s="113"/>
      <c r="R18" s="57" t="str">
        <f t="shared" si="0"/>
        <v/>
      </c>
      <c r="S18" s="157" t="str">
        <f t="shared" si="4"/>
        <v/>
      </c>
      <c r="T18" s="57" t="str">
        <f t="shared" si="1"/>
        <v/>
      </c>
      <c r="U18" s="157">
        <f t="shared" si="5"/>
        <v>100</v>
      </c>
      <c r="V18" s="57" t="str">
        <f t="shared" si="2"/>
        <v/>
      </c>
      <c r="W18" s="1"/>
    </row>
    <row r="19" spans="5:23" ht="16.5" customHeight="1" x14ac:dyDescent="0.5">
      <c r="E19" s="23">
        <v>45633</v>
      </c>
      <c r="F19" s="47">
        <v>0.65625</v>
      </c>
      <c r="G19" s="47" t="s">
        <v>63</v>
      </c>
      <c r="H19" s="48">
        <v>7</v>
      </c>
      <c r="I19" s="48">
        <v>9</v>
      </c>
      <c r="J19" s="48" t="s">
        <v>23</v>
      </c>
      <c r="K19" s="76" t="s">
        <v>18</v>
      </c>
      <c r="L19" s="104">
        <v>10</v>
      </c>
      <c r="M19" s="104">
        <v>10</v>
      </c>
      <c r="N19" s="51"/>
      <c r="O19" s="52"/>
      <c r="P19" s="112">
        <f t="shared" si="3"/>
        <v>40</v>
      </c>
      <c r="Q19" s="113">
        <v>2.9</v>
      </c>
      <c r="R19" s="57">
        <f t="shared" si="0"/>
        <v>116</v>
      </c>
      <c r="S19" s="157">
        <f t="shared" si="4"/>
        <v>100</v>
      </c>
      <c r="T19" s="57">
        <f t="shared" si="1"/>
        <v>290</v>
      </c>
      <c r="U19" s="157">
        <f t="shared" si="5"/>
        <v>100</v>
      </c>
      <c r="V19" s="57">
        <f t="shared" si="2"/>
        <v>290</v>
      </c>
      <c r="W19" s="1"/>
    </row>
    <row r="20" spans="5:23" ht="16.5" customHeight="1" x14ac:dyDescent="0.5">
      <c r="E20" s="23">
        <v>45633</v>
      </c>
      <c r="F20" s="47">
        <v>0.65625</v>
      </c>
      <c r="G20" s="47" t="s">
        <v>63</v>
      </c>
      <c r="H20" s="48">
        <v>7</v>
      </c>
      <c r="I20" s="48">
        <v>3</v>
      </c>
      <c r="J20" s="48" t="s">
        <v>66</v>
      </c>
      <c r="K20" s="76" t="s">
        <v>1</v>
      </c>
      <c r="L20" s="104">
        <v>12</v>
      </c>
      <c r="M20" s="104">
        <v>22</v>
      </c>
      <c r="N20" s="51"/>
      <c r="O20" s="52"/>
      <c r="P20" s="112">
        <f t="shared" si="3"/>
        <v>88</v>
      </c>
      <c r="Q20" s="113"/>
      <c r="R20" s="57" t="str">
        <f t="shared" si="0"/>
        <v/>
      </c>
      <c r="S20" s="157">
        <f t="shared" si="4"/>
        <v>100</v>
      </c>
      <c r="T20" s="57" t="str">
        <f t="shared" si="1"/>
        <v/>
      </c>
      <c r="U20" s="157">
        <f t="shared" si="5"/>
        <v>100</v>
      </c>
      <c r="V20" s="57" t="str">
        <f t="shared" si="2"/>
        <v/>
      </c>
      <c r="W20" s="1"/>
    </row>
    <row r="21" spans="5:23" ht="16.5" customHeight="1" x14ac:dyDescent="0.25">
      <c r="E21" s="23">
        <v>45633</v>
      </c>
      <c r="F21" s="47">
        <v>0.65625</v>
      </c>
      <c r="G21" s="47" t="s">
        <v>63</v>
      </c>
      <c r="H21" s="48">
        <v>7</v>
      </c>
      <c r="I21" s="48">
        <v>3</v>
      </c>
      <c r="J21" s="48" t="s">
        <v>66</v>
      </c>
      <c r="K21" s="76" t="s">
        <v>18</v>
      </c>
      <c r="L21" s="104">
        <v>10</v>
      </c>
      <c r="M21" s="104"/>
      <c r="N21" s="51"/>
      <c r="O21" s="52"/>
      <c r="P21" s="112" t="str">
        <f t="shared" si="3"/>
        <v/>
      </c>
      <c r="Q21" s="113"/>
      <c r="R21" s="57" t="str">
        <f t="shared" si="0"/>
        <v/>
      </c>
      <c r="S21" s="157" t="str">
        <f t="shared" si="4"/>
        <v/>
      </c>
      <c r="T21" s="57" t="str">
        <f t="shared" si="1"/>
        <v/>
      </c>
      <c r="U21" s="157">
        <f t="shared" si="5"/>
        <v>100</v>
      </c>
      <c r="V21" s="57" t="str">
        <f t="shared" si="2"/>
        <v/>
      </c>
    </row>
    <row r="22" spans="5:23" ht="16.5" customHeight="1" x14ac:dyDescent="0.5">
      <c r="E22" s="23">
        <v>45633</v>
      </c>
      <c r="F22" s="47">
        <v>0.66666666666666663</v>
      </c>
      <c r="G22" s="47" t="s">
        <v>17</v>
      </c>
      <c r="H22" s="48">
        <v>7</v>
      </c>
      <c r="I22" s="48">
        <v>7</v>
      </c>
      <c r="J22" s="48" t="s">
        <v>72</v>
      </c>
      <c r="K22" s="76" t="s">
        <v>40</v>
      </c>
      <c r="L22" s="104">
        <v>15</v>
      </c>
      <c r="M22" s="104"/>
      <c r="N22" s="51"/>
      <c r="O22" s="52"/>
      <c r="P22" s="112" t="str">
        <f t="shared" si="3"/>
        <v/>
      </c>
      <c r="Q22" s="113"/>
      <c r="R22" s="57" t="str">
        <f t="shared" si="0"/>
        <v/>
      </c>
      <c r="S22" s="157" t="str">
        <f t="shared" si="4"/>
        <v/>
      </c>
      <c r="T22" s="57" t="str">
        <f t="shared" si="1"/>
        <v/>
      </c>
      <c r="U22" s="157">
        <f t="shared" si="5"/>
        <v>100</v>
      </c>
      <c r="V22" s="57" t="str">
        <f t="shared" si="2"/>
        <v/>
      </c>
      <c r="W22" s="1"/>
    </row>
    <row r="23" spans="5:23" ht="16.5" customHeight="1" x14ac:dyDescent="0.25">
      <c r="E23" s="23">
        <v>45633</v>
      </c>
      <c r="F23" s="47">
        <v>0.66666666666666663</v>
      </c>
      <c r="G23" s="47" t="s">
        <v>17</v>
      </c>
      <c r="H23" s="48">
        <v>7</v>
      </c>
      <c r="I23" s="48">
        <v>7</v>
      </c>
      <c r="J23" s="48" t="s">
        <v>72</v>
      </c>
      <c r="K23" s="76" t="s">
        <v>13</v>
      </c>
      <c r="L23" s="104">
        <v>14</v>
      </c>
      <c r="M23" s="104">
        <v>29</v>
      </c>
      <c r="N23" s="51"/>
      <c r="O23" s="52"/>
      <c r="P23" s="112">
        <f t="shared" si="3"/>
        <v>116</v>
      </c>
      <c r="Q23" s="113"/>
      <c r="R23" s="57" t="str">
        <f t="shared" si="0"/>
        <v/>
      </c>
      <c r="S23" s="157">
        <f t="shared" si="4"/>
        <v>100</v>
      </c>
      <c r="T23" s="57" t="str">
        <f t="shared" si="1"/>
        <v/>
      </c>
      <c r="U23" s="157">
        <f t="shared" si="5"/>
        <v>100</v>
      </c>
      <c r="V23" s="57" t="str">
        <f t="shared" si="2"/>
        <v/>
      </c>
    </row>
    <row r="24" spans="5:23" ht="16.5" customHeight="1" x14ac:dyDescent="0.25">
      <c r="E24" s="23">
        <v>45633</v>
      </c>
      <c r="F24" s="47">
        <v>0.66666666666666663</v>
      </c>
      <c r="G24" s="47" t="s">
        <v>17</v>
      </c>
      <c r="H24" s="48">
        <v>7</v>
      </c>
      <c r="I24" s="48">
        <v>10</v>
      </c>
      <c r="J24" s="48" t="s">
        <v>75</v>
      </c>
      <c r="K24" s="76" t="s">
        <v>60</v>
      </c>
      <c r="L24" s="104">
        <v>10</v>
      </c>
      <c r="M24" s="104">
        <v>10</v>
      </c>
      <c r="N24" s="51"/>
      <c r="O24" s="52"/>
      <c r="P24" s="112">
        <f t="shared" si="3"/>
        <v>40</v>
      </c>
      <c r="Q24" s="113">
        <v>6</v>
      </c>
      <c r="R24" s="57">
        <f t="shared" si="0"/>
        <v>240</v>
      </c>
      <c r="S24" s="157">
        <f t="shared" si="4"/>
        <v>100</v>
      </c>
      <c r="T24" s="57">
        <f t="shared" si="1"/>
        <v>600</v>
      </c>
      <c r="U24" s="157">
        <f t="shared" si="5"/>
        <v>100</v>
      </c>
      <c r="V24" s="57">
        <f t="shared" si="2"/>
        <v>600</v>
      </c>
    </row>
    <row r="25" spans="5:23" ht="16.5" customHeight="1" x14ac:dyDescent="0.5">
      <c r="E25" s="23">
        <v>45633</v>
      </c>
      <c r="F25" s="47">
        <v>0.69444444444444442</v>
      </c>
      <c r="G25" s="47" t="s">
        <v>17</v>
      </c>
      <c r="H25" s="48">
        <v>8</v>
      </c>
      <c r="I25" s="48">
        <v>6</v>
      </c>
      <c r="J25" s="48" t="s">
        <v>76</v>
      </c>
      <c r="K25" s="76" t="s">
        <v>60</v>
      </c>
      <c r="L25" s="104">
        <v>10</v>
      </c>
      <c r="M25" s="104">
        <v>10</v>
      </c>
      <c r="N25" s="51"/>
      <c r="O25" s="52"/>
      <c r="P25" s="112">
        <f t="shared" si="3"/>
        <v>40</v>
      </c>
      <c r="Q25" s="113"/>
      <c r="R25" s="57" t="str">
        <f t="shared" si="0"/>
        <v/>
      </c>
      <c r="S25" s="157">
        <f t="shared" si="4"/>
        <v>100</v>
      </c>
      <c r="T25" s="57" t="str">
        <f t="shared" si="1"/>
        <v/>
      </c>
      <c r="U25" s="157">
        <f t="shared" si="5"/>
        <v>100</v>
      </c>
      <c r="V25" s="57" t="str">
        <f t="shared" si="2"/>
        <v/>
      </c>
      <c r="W25" s="1"/>
    </row>
    <row r="26" spans="5:23" ht="16.5" customHeight="1" x14ac:dyDescent="0.25">
      <c r="E26" s="23">
        <v>45633</v>
      </c>
      <c r="F26" s="47">
        <v>0.72222222222222221</v>
      </c>
      <c r="G26" s="47" t="s">
        <v>17</v>
      </c>
      <c r="H26" s="48">
        <v>9</v>
      </c>
      <c r="I26" s="48">
        <v>8</v>
      </c>
      <c r="J26" s="48" t="s">
        <v>31</v>
      </c>
      <c r="K26" s="76" t="s">
        <v>60</v>
      </c>
      <c r="L26" s="104">
        <v>10</v>
      </c>
      <c r="M26" s="104">
        <v>10</v>
      </c>
      <c r="N26" s="51"/>
      <c r="O26" s="52"/>
      <c r="P26" s="112">
        <f t="shared" si="3"/>
        <v>40</v>
      </c>
      <c r="Q26" s="113">
        <v>4.2</v>
      </c>
      <c r="R26" s="57">
        <f t="shared" si="0"/>
        <v>168</v>
      </c>
      <c r="S26" s="157">
        <f t="shared" si="4"/>
        <v>100</v>
      </c>
      <c r="T26" s="57">
        <f t="shared" si="1"/>
        <v>420</v>
      </c>
      <c r="U26" s="157">
        <f t="shared" si="5"/>
        <v>100</v>
      </c>
      <c r="V26" s="57">
        <f t="shared" si="2"/>
        <v>420</v>
      </c>
    </row>
    <row r="27" spans="5:23" ht="16.5" customHeight="1" x14ac:dyDescent="0.25">
      <c r="E27" s="23">
        <v>45633</v>
      </c>
      <c r="F27" s="47">
        <v>0.73611111111111116</v>
      </c>
      <c r="G27" s="47" t="s">
        <v>63</v>
      </c>
      <c r="H27" s="48">
        <v>10</v>
      </c>
      <c r="I27" s="48">
        <v>19</v>
      </c>
      <c r="J27" s="48" t="s">
        <v>70</v>
      </c>
      <c r="K27" s="76" t="s">
        <v>40</v>
      </c>
      <c r="L27" s="104">
        <v>12</v>
      </c>
      <c r="M27" s="104">
        <v>22</v>
      </c>
      <c r="N27" s="51"/>
      <c r="O27" s="52"/>
      <c r="P27" s="112">
        <f t="shared" si="3"/>
        <v>88</v>
      </c>
      <c r="Q27" s="113"/>
      <c r="R27" s="57" t="str">
        <f t="shared" si="0"/>
        <v/>
      </c>
      <c r="S27" s="157">
        <f t="shared" si="4"/>
        <v>100</v>
      </c>
      <c r="T27" s="57" t="str">
        <f t="shared" si="1"/>
        <v/>
      </c>
      <c r="U27" s="157">
        <f t="shared" si="5"/>
        <v>100</v>
      </c>
      <c r="V27" s="57" t="str">
        <f t="shared" si="2"/>
        <v/>
      </c>
    </row>
    <row r="28" spans="5:23" ht="16.5" customHeight="1" x14ac:dyDescent="0.5">
      <c r="E28" s="23">
        <v>45633</v>
      </c>
      <c r="F28" s="47">
        <v>0.73611111111111116</v>
      </c>
      <c r="G28" s="47" t="s">
        <v>63</v>
      </c>
      <c r="H28" s="48">
        <v>10</v>
      </c>
      <c r="I28" s="48">
        <v>19</v>
      </c>
      <c r="J28" s="48" t="s">
        <v>70</v>
      </c>
      <c r="K28" s="76" t="s">
        <v>18</v>
      </c>
      <c r="L28" s="104">
        <v>10</v>
      </c>
      <c r="M28" s="104"/>
      <c r="N28" s="51"/>
      <c r="O28" s="52"/>
      <c r="P28" s="112" t="str">
        <f t="shared" si="3"/>
        <v/>
      </c>
      <c r="Q28" s="113"/>
      <c r="R28" s="57" t="str">
        <f t="shared" si="0"/>
        <v/>
      </c>
      <c r="S28" s="157" t="str">
        <f t="shared" si="4"/>
        <v/>
      </c>
      <c r="T28" s="57" t="str">
        <f t="shared" si="1"/>
        <v/>
      </c>
      <c r="U28" s="157">
        <f t="shared" si="5"/>
        <v>100</v>
      </c>
      <c r="V28" s="57" t="str">
        <f t="shared" si="2"/>
        <v/>
      </c>
      <c r="W28" s="1"/>
    </row>
    <row r="29" spans="5:23" ht="16.5" customHeight="1" x14ac:dyDescent="0.5">
      <c r="E29" s="23">
        <v>45633</v>
      </c>
      <c r="F29" s="47">
        <v>0.73611111111111116</v>
      </c>
      <c r="G29" s="47" t="s">
        <v>63</v>
      </c>
      <c r="H29" s="48">
        <v>10</v>
      </c>
      <c r="I29" s="48">
        <v>5</v>
      </c>
      <c r="J29" s="48" t="s">
        <v>24</v>
      </c>
      <c r="K29" s="76" t="s">
        <v>1</v>
      </c>
      <c r="L29" s="104">
        <v>12</v>
      </c>
      <c r="M29" s="104">
        <v>12</v>
      </c>
      <c r="N29" s="51"/>
      <c r="O29" s="52"/>
      <c r="P29" s="112">
        <f t="shared" si="3"/>
        <v>48</v>
      </c>
      <c r="Q29" s="113">
        <v>5</v>
      </c>
      <c r="R29" s="57">
        <f t="shared" si="0"/>
        <v>240</v>
      </c>
      <c r="S29" s="157">
        <f t="shared" si="4"/>
        <v>100</v>
      </c>
      <c r="T29" s="57">
        <f t="shared" si="1"/>
        <v>500</v>
      </c>
      <c r="U29" s="157">
        <f t="shared" si="5"/>
        <v>100</v>
      </c>
      <c r="V29" s="57">
        <f t="shared" si="2"/>
        <v>500</v>
      </c>
      <c r="W29" s="1"/>
    </row>
    <row r="30" spans="5:23" ht="16.5" customHeight="1" x14ac:dyDescent="0.5">
      <c r="E30" s="23">
        <v>45633</v>
      </c>
      <c r="F30" s="47">
        <v>0.74652777777777779</v>
      </c>
      <c r="G30" s="47" t="s">
        <v>17</v>
      </c>
      <c r="H30" s="48">
        <v>10</v>
      </c>
      <c r="I30" s="48">
        <v>3</v>
      </c>
      <c r="J30" s="48" t="s">
        <v>77</v>
      </c>
      <c r="K30" s="76" t="s">
        <v>60</v>
      </c>
      <c r="L30" s="104">
        <v>10</v>
      </c>
      <c r="M30" s="104">
        <v>10</v>
      </c>
      <c r="N30" s="51"/>
      <c r="O30" s="52"/>
      <c r="P30" s="112">
        <f t="shared" si="3"/>
        <v>40</v>
      </c>
      <c r="Q30" s="113"/>
      <c r="R30" s="57" t="str">
        <f t="shared" si="0"/>
        <v/>
      </c>
      <c r="S30" s="157">
        <f t="shared" si="4"/>
        <v>100</v>
      </c>
      <c r="T30" s="57" t="str">
        <f t="shared" si="1"/>
        <v/>
      </c>
      <c r="U30" s="157">
        <f t="shared" si="5"/>
        <v>100</v>
      </c>
      <c r="V30" s="57" t="str">
        <f t="shared" si="2"/>
        <v/>
      </c>
      <c r="W30" s="1"/>
    </row>
    <row r="31" spans="5:23" ht="16.5" customHeight="1" x14ac:dyDescent="0.5">
      <c r="E31" s="23">
        <v>45640</v>
      </c>
      <c r="F31" s="47">
        <v>0.51041666666666663</v>
      </c>
      <c r="G31" s="47" t="s">
        <v>100</v>
      </c>
      <c r="H31" s="48">
        <v>1</v>
      </c>
      <c r="I31" s="48">
        <v>6</v>
      </c>
      <c r="J31" s="48" t="s">
        <v>56</v>
      </c>
      <c r="K31" s="76" t="s">
        <v>13</v>
      </c>
      <c r="L31" s="104">
        <v>14</v>
      </c>
      <c r="M31" s="104">
        <v>14</v>
      </c>
      <c r="N31" s="51"/>
      <c r="O31" s="52"/>
      <c r="P31" s="112">
        <f t="shared" si="3"/>
        <v>56</v>
      </c>
      <c r="Q31" s="113"/>
      <c r="R31" s="57" t="str">
        <f t="shared" si="0"/>
        <v/>
      </c>
      <c r="S31" s="157">
        <f t="shared" si="4"/>
        <v>100</v>
      </c>
      <c r="T31" s="57" t="str">
        <f t="shared" si="1"/>
        <v/>
      </c>
      <c r="U31" s="157">
        <f t="shared" si="5"/>
        <v>100</v>
      </c>
      <c r="V31" s="57" t="str">
        <f t="shared" si="2"/>
        <v/>
      </c>
      <c r="W31" s="1"/>
    </row>
    <row r="32" spans="5:23" ht="16.5" customHeight="1" x14ac:dyDescent="0.5">
      <c r="E32" s="23">
        <v>45640</v>
      </c>
      <c r="F32" s="47">
        <v>0.52083333333333337</v>
      </c>
      <c r="G32" s="47" t="s">
        <v>22</v>
      </c>
      <c r="H32" s="48">
        <v>1</v>
      </c>
      <c r="I32" s="48">
        <v>7</v>
      </c>
      <c r="J32" s="48" t="s">
        <v>29</v>
      </c>
      <c r="K32" s="76" t="s">
        <v>1</v>
      </c>
      <c r="L32" s="104">
        <v>10</v>
      </c>
      <c r="M32" s="104">
        <v>10</v>
      </c>
      <c r="N32" s="51"/>
      <c r="O32" s="52"/>
      <c r="P32" s="112">
        <f t="shared" si="3"/>
        <v>40</v>
      </c>
      <c r="Q32" s="113"/>
      <c r="R32" s="57" t="str">
        <f t="shared" si="0"/>
        <v/>
      </c>
      <c r="S32" s="157">
        <f t="shared" si="4"/>
        <v>100</v>
      </c>
      <c r="T32" s="57" t="str">
        <f t="shared" si="1"/>
        <v/>
      </c>
      <c r="U32" s="157">
        <f t="shared" si="5"/>
        <v>100</v>
      </c>
      <c r="V32" s="57" t="str">
        <f t="shared" si="2"/>
        <v/>
      </c>
      <c r="W32" s="1"/>
    </row>
    <row r="33" spans="5:23" ht="16.5" customHeight="1" x14ac:dyDescent="0.5">
      <c r="E33" s="23">
        <v>45640</v>
      </c>
      <c r="F33" s="47">
        <v>0.52083333333333337</v>
      </c>
      <c r="G33" s="47" t="s">
        <v>22</v>
      </c>
      <c r="H33" s="48">
        <v>1</v>
      </c>
      <c r="I33" s="48">
        <v>9</v>
      </c>
      <c r="J33" s="48" t="s">
        <v>85</v>
      </c>
      <c r="K33" s="76" t="s">
        <v>60</v>
      </c>
      <c r="L33" s="104">
        <v>10</v>
      </c>
      <c r="M33" s="104">
        <v>10</v>
      </c>
      <c r="N33" s="51"/>
      <c r="O33" s="52"/>
      <c r="P33" s="112">
        <f t="shared" si="3"/>
        <v>40</v>
      </c>
      <c r="Q33" s="113">
        <v>2.9</v>
      </c>
      <c r="R33" s="57">
        <f t="shared" si="0"/>
        <v>116</v>
      </c>
      <c r="S33" s="157">
        <f t="shared" si="4"/>
        <v>100</v>
      </c>
      <c r="T33" s="57">
        <f t="shared" si="1"/>
        <v>290</v>
      </c>
      <c r="U33" s="157">
        <f t="shared" si="5"/>
        <v>100</v>
      </c>
      <c r="V33" s="57">
        <f t="shared" si="2"/>
        <v>290</v>
      </c>
      <c r="W33" s="1"/>
    </row>
    <row r="34" spans="5:23" ht="16.5" customHeight="1" x14ac:dyDescent="0.5">
      <c r="E34" s="23">
        <v>45640</v>
      </c>
      <c r="F34" s="47">
        <v>0.57986111111111116</v>
      </c>
      <c r="G34" s="47" t="s">
        <v>48</v>
      </c>
      <c r="H34" s="48">
        <v>4</v>
      </c>
      <c r="I34" s="48">
        <v>5</v>
      </c>
      <c r="J34" s="48" t="s">
        <v>49</v>
      </c>
      <c r="K34" s="76" t="s">
        <v>40</v>
      </c>
      <c r="L34" s="104">
        <v>12</v>
      </c>
      <c r="M34" s="104">
        <v>22</v>
      </c>
      <c r="N34" s="51"/>
      <c r="O34" s="52"/>
      <c r="P34" s="112">
        <f t="shared" si="3"/>
        <v>88</v>
      </c>
      <c r="Q34" s="113"/>
      <c r="R34" s="57" t="str">
        <f t="shared" si="0"/>
        <v/>
      </c>
      <c r="S34" s="157">
        <f t="shared" si="4"/>
        <v>100</v>
      </c>
      <c r="T34" s="57" t="str">
        <f t="shared" si="1"/>
        <v/>
      </c>
      <c r="U34" s="157">
        <f t="shared" si="5"/>
        <v>100</v>
      </c>
      <c r="V34" s="57" t="str">
        <f t="shared" si="2"/>
        <v/>
      </c>
      <c r="W34" s="1"/>
    </row>
    <row r="35" spans="5:23" ht="16.5" customHeight="1" x14ac:dyDescent="0.5">
      <c r="E35" s="23">
        <v>45640</v>
      </c>
      <c r="F35" s="47">
        <v>0.57986111111111116</v>
      </c>
      <c r="G35" s="47" t="s">
        <v>48</v>
      </c>
      <c r="H35" s="48">
        <v>4</v>
      </c>
      <c r="I35" s="48">
        <v>5</v>
      </c>
      <c r="J35" s="48" t="s">
        <v>49</v>
      </c>
      <c r="K35" s="76" t="s">
        <v>18</v>
      </c>
      <c r="L35" s="104">
        <v>10</v>
      </c>
      <c r="M35" s="104"/>
      <c r="N35" s="51"/>
      <c r="O35" s="52"/>
      <c r="P35" s="112" t="str">
        <f t="shared" si="3"/>
        <v/>
      </c>
      <c r="Q35" s="113"/>
      <c r="R35" s="57" t="str">
        <f t="shared" si="0"/>
        <v/>
      </c>
      <c r="S35" s="157" t="str">
        <f t="shared" si="4"/>
        <v/>
      </c>
      <c r="T35" s="57" t="str">
        <f t="shared" si="1"/>
        <v/>
      </c>
      <c r="U35" s="157">
        <f t="shared" si="5"/>
        <v>100</v>
      </c>
      <c r="V35" s="57" t="str">
        <f t="shared" si="2"/>
        <v/>
      </c>
      <c r="W35" s="1"/>
    </row>
    <row r="36" spans="5:23" ht="16.5" customHeight="1" x14ac:dyDescent="0.5">
      <c r="E36" s="23">
        <v>45640</v>
      </c>
      <c r="F36" s="47">
        <v>0.57986111111111116</v>
      </c>
      <c r="G36" s="47" t="s">
        <v>48</v>
      </c>
      <c r="H36" s="48">
        <v>4</v>
      </c>
      <c r="I36" s="48">
        <v>4</v>
      </c>
      <c r="J36" s="48" t="s">
        <v>59</v>
      </c>
      <c r="K36" s="76" t="s">
        <v>18</v>
      </c>
      <c r="L36" s="104">
        <v>10</v>
      </c>
      <c r="M36" s="104">
        <v>10</v>
      </c>
      <c r="N36" s="51"/>
      <c r="O36" s="52"/>
      <c r="P36" s="112">
        <f t="shared" si="3"/>
        <v>40</v>
      </c>
      <c r="Q36" s="113"/>
      <c r="R36" s="57" t="str">
        <f t="shared" si="0"/>
        <v/>
      </c>
      <c r="S36" s="157">
        <f t="shared" si="4"/>
        <v>100</v>
      </c>
      <c r="T36" s="57" t="str">
        <f t="shared" si="1"/>
        <v/>
      </c>
      <c r="U36" s="157">
        <f t="shared" si="5"/>
        <v>100</v>
      </c>
      <c r="V36" s="57" t="str">
        <f t="shared" si="2"/>
        <v/>
      </c>
      <c r="W36" s="1"/>
    </row>
    <row r="37" spans="5:23" ht="16.5" customHeight="1" x14ac:dyDescent="0.5">
      <c r="E37" s="23">
        <v>45640</v>
      </c>
      <c r="F37" s="47">
        <v>0.59375</v>
      </c>
      <c r="G37" s="47" t="s">
        <v>22</v>
      </c>
      <c r="H37" s="48">
        <v>4</v>
      </c>
      <c r="I37" s="48">
        <v>5</v>
      </c>
      <c r="J37" s="48" t="s">
        <v>86</v>
      </c>
      <c r="K37" s="76" t="s">
        <v>60</v>
      </c>
      <c r="L37" s="104">
        <v>10</v>
      </c>
      <c r="M37" s="104">
        <v>10</v>
      </c>
      <c r="N37" s="51"/>
      <c r="O37" s="52"/>
      <c r="P37" s="112">
        <f t="shared" si="3"/>
        <v>40</v>
      </c>
      <c r="Q37" s="113"/>
      <c r="R37" s="57" t="str">
        <f t="shared" si="0"/>
        <v/>
      </c>
      <c r="S37" s="157">
        <f t="shared" si="4"/>
        <v>100</v>
      </c>
      <c r="T37" s="57" t="str">
        <f t="shared" si="1"/>
        <v/>
      </c>
      <c r="U37" s="157">
        <f t="shared" si="5"/>
        <v>100</v>
      </c>
      <c r="V37" s="57" t="str">
        <f t="shared" si="2"/>
        <v/>
      </c>
      <c r="W37" s="1"/>
    </row>
    <row r="38" spans="5:23" ht="16.5" customHeight="1" x14ac:dyDescent="0.5">
      <c r="E38" s="23">
        <v>45640</v>
      </c>
      <c r="F38" s="47">
        <v>0.62361111111111112</v>
      </c>
      <c r="G38" s="47" t="s">
        <v>28</v>
      </c>
      <c r="H38" s="48">
        <v>4</v>
      </c>
      <c r="I38" s="48">
        <v>9</v>
      </c>
      <c r="J38" s="48" t="s">
        <v>57</v>
      </c>
      <c r="K38" s="76" t="s">
        <v>13</v>
      </c>
      <c r="L38" s="104">
        <v>10</v>
      </c>
      <c r="M38" s="104">
        <v>10</v>
      </c>
      <c r="N38" s="51"/>
      <c r="O38" s="52"/>
      <c r="P38" s="112">
        <f t="shared" si="3"/>
        <v>40</v>
      </c>
      <c r="Q38" s="113">
        <v>3</v>
      </c>
      <c r="R38" s="57">
        <f t="shared" si="0"/>
        <v>120</v>
      </c>
      <c r="S38" s="157">
        <f t="shared" si="4"/>
        <v>100</v>
      </c>
      <c r="T38" s="57">
        <f t="shared" si="1"/>
        <v>300</v>
      </c>
      <c r="U38" s="157">
        <f t="shared" si="5"/>
        <v>100</v>
      </c>
      <c r="V38" s="57">
        <f t="shared" si="2"/>
        <v>300</v>
      </c>
      <c r="W38" s="1"/>
    </row>
    <row r="39" spans="5:23" ht="16.5" customHeight="1" x14ac:dyDescent="0.5">
      <c r="E39" s="23">
        <v>45640</v>
      </c>
      <c r="F39" s="47">
        <v>0.62847222222222221</v>
      </c>
      <c r="G39" s="47" t="s">
        <v>48</v>
      </c>
      <c r="H39" s="48">
        <v>6</v>
      </c>
      <c r="I39" s="48">
        <v>2</v>
      </c>
      <c r="J39" s="48" t="s">
        <v>51</v>
      </c>
      <c r="K39" s="76" t="s">
        <v>40</v>
      </c>
      <c r="L39" s="104">
        <v>10</v>
      </c>
      <c r="M39" s="104">
        <v>20</v>
      </c>
      <c r="N39" s="51"/>
      <c r="O39" s="52"/>
      <c r="P39" s="112">
        <f t="shared" si="3"/>
        <v>80</v>
      </c>
      <c r="Q39" s="113"/>
      <c r="R39" s="57" t="str">
        <f t="shared" ref="R39:R70" si="6">IF(P39="","",IF(Q39="","",Q39*P39))</f>
        <v/>
      </c>
      <c r="S39" s="157">
        <f t="shared" si="4"/>
        <v>100</v>
      </c>
      <c r="T39" s="57" t="str">
        <f t="shared" ref="T39:T70" si="7">IF(S39="","",IF(Q39="","",S39*Q39))</f>
        <v/>
      </c>
      <c r="U39" s="157">
        <f t="shared" si="5"/>
        <v>100</v>
      </c>
      <c r="V39" s="57" t="str">
        <f t="shared" ref="V39:V70" si="8">IF(Q39="","",U39*Q39)</f>
        <v/>
      </c>
      <c r="W39" s="1"/>
    </row>
    <row r="40" spans="5:23" ht="16.5" customHeight="1" x14ac:dyDescent="0.5">
      <c r="E40" s="23">
        <v>45640</v>
      </c>
      <c r="F40" s="47">
        <v>0.62847222222222221</v>
      </c>
      <c r="G40" s="47" t="s">
        <v>48</v>
      </c>
      <c r="H40" s="48">
        <v>6</v>
      </c>
      <c r="I40" s="48">
        <v>2</v>
      </c>
      <c r="J40" s="48" t="s">
        <v>51</v>
      </c>
      <c r="K40" s="76" t="s">
        <v>18</v>
      </c>
      <c r="L40" s="104">
        <v>10</v>
      </c>
      <c r="M40" s="104"/>
      <c r="N40" s="51"/>
      <c r="O40" s="52"/>
      <c r="P40" s="112" t="str">
        <f t="shared" si="3"/>
        <v/>
      </c>
      <c r="Q40" s="113"/>
      <c r="R40" s="57" t="str">
        <f t="shared" si="6"/>
        <v/>
      </c>
      <c r="S40" s="157" t="str">
        <f t="shared" si="4"/>
        <v/>
      </c>
      <c r="T40" s="57" t="str">
        <f t="shared" si="7"/>
        <v/>
      </c>
      <c r="U40" s="157">
        <f t="shared" si="5"/>
        <v>100</v>
      </c>
      <c r="V40" s="57" t="str">
        <f t="shared" si="8"/>
        <v/>
      </c>
      <c r="W40" s="1"/>
    </row>
    <row r="41" spans="5:23" ht="16.5" customHeight="1" x14ac:dyDescent="0.5">
      <c r="E41" s="23">
        <v>45640</v>
      </c>
      <c r="F41" s="47">
        <v>0.62847222222222221</v>
      </c>
      <c r="G41" s="47" t="s">
        <v>48</v>
      </c>
      <c r="H41" s="48">
        <v>6</v>
      </c>
      <c r="I41" s="48">
        <v>3</v>
      </c>
      <c r="J41" s="48" t="s">
        <v>52</v>
      </c>
      <c r="K41" s="76" t="s">
        <v>1</v>
      </c>
      <c r="L41" s="104">
        <v>20</v>
      </c>
      <c r="M41" s="104">
        <v>50</v>
      </c>
      <c r="N41" s="51"/>
      <c r="O41" s="52"/>
      <c r="P41" s="112">
        <f t="shared" si="3"/>
        <v>200</v>
      </c>
      <c r="Q41" s="113"/>
      <c r="R41" s="57" t="str">
        <f t="shared" si="6"/>
        <v/>
      </c>
      <c r="S41" s="157">
        <f t="shared" si="4"/>
        <v>100</v>
      </c>
      <c r="T41" s="57" t="str">
        <f t="shared" si="7"/>
        <v/>
      </c>
      <c r="U41" s="157">
        <f t="shared" si="5"/>
        <v>100</v>
      </c>
      <c r="V41" s="57" t="str">
        <f t="shared" si="8"/>
        <v/>
      </c>
      <c r="W41" s="1"/>
    </row>
    <row r="42" spans="5:23" ht="16.5" customHeight="1" x14ac:dyDescent="0.5">
      <c r="E42" s="23">
        <v>45640</v>
      </c>
      <c r="F42" s="47">
        <v>0.62847222222222221</v>
      </c>
      <c r="G42" s="47" t="s">
        <v>48</v>
      </c>
      <c r="H42" s="48">
        <v>6</v>
      </c>
      <c r="I42" s="48">
        <v>3</v>
      </c>
      <c r="J42" s="48" t="s">
        <v>52</v>
      </c>
      <c r="K42" s="76" t="s">
        <v>40</v>
      </c>
      <c r="L42" s="104">
        <v>20</v>
      </c>
      <c r="M42" s="104"/>
      <c r="N42" s="51"/>
      <c r="O42" s="52"/>
      <c r="P42" s="112" t="str">
        <f t="shared" si="3"/>
        <v/>
      </c>
      <c r="Q42" s="113"/>
      <c r="R42" s="57" t="str">
        <f t="shared" si="6"/>
        <v/>
      </c>
      <c r="S42" s="157" t="str">
        <f t="shared" si="4"/>
        <v/>
      </c>
      <c r="T42" s="57" t="str">
        <f t="shared" si="7"/>
        <v/>
      </c>
      <c r="U42" s="157">
        <f t="shared" si="5"/>
        <v>100</v>
      </c>
      <c r="V42" s="57" t="str">
        <f t="shared" si="8"/>
        <v/>
      </c>
      <c r="W42" s="1"/>
    </row>
    <row r="43" spans="5:23" ht="16.5" customHeight="1" x14ac:dyDescent="0.25">
      <c r="E43" s="23">
        <v>45640</v>
      </c>
      <c r="F43" s="47">
        <v>0.62847222222222221</v>
      </c>
      <c r="G43" s="47" t="s">
        <v>100</v>
      </c>
      <c r="H43" s="48">
        <v>6</v>
      </c>
      <c r="I43" s="48">
        <v>3</v>
      </c>
      <c r="J43" s="48" t="s">
        <v>52</v>
      </c>
      <c r="K43" s="76" t="s">
        <v>13</v>
      </c>
      <c r="L43" s="104">
        <v>10</v>
      </c>
      <c r="M43" s="104"/>
      <c r="N43" s="51"/>
      <c r="O43" s="52"/>
      <c r="P43" s="112" t="str">
        <f t="shared" si="3"/>
        <v/>
      </c>
      <c r="Q43" s="113"/>
      <c r="R43" s="57" t="str">
        <f t="shared" si="6"/>
        <v/>
      </c>
      <c r="S43" s="157" t="str">
        <f t="shared" si="4"/>
        <v/>
      </c>
      <c r="T43" s="57" t="str">
        <f t="shared" si="7"/>
        <v/>
      </c>
      <c r="U43" s="157">
        <f t="shared" si="5"/>
        <v>100</v>
      </c>
      <c r="V43" s="57" t="str">
        <f t="shared" si="8"/>
        <v/>
      </c>
    </row>
    <row r="44" spans="5:23" ht="16.5" customHeight="1" x14ac:dyDescent="0.25">
      <c r="E44" s="23">
        <v>45640</v>
      </c>
      <c r="F44" s="47">
        <v>0.64236111111111116</v>
      </c>
      <c r="G44" s="47" t="s">
        <v>22</v>
      </c>
      <c r="H44" s="48">
        <v>6</v>
      </c>
      <c r="I44" s="48">
        <v>15</v>
      </c>
      <c r="J44" s="48" t="s">
        <v>87</v>
      </c>
      <c r="K44" s="76" t="s">
        <v>60</v>
      </c>
      <c r="L44" s="104">
        <v>10</v>
      </c>
      <c r="M44" s="104">
        <v>10</v>
      </c>
      <c r="N44" s="51"/>
      <c r="O44" s="52"/>
      <c r="P44" s="112">
        <f t="shared" si="3"/>
        <v>40</v>
      </c>
      <c r="Q44" s="113"/>
      <c r="R44" s="57" t="str">
        <f t="shared" si="6"/>
        <v/>
      </c>
      <c r="S44" s="157">
        <f t="shared" si="4"/>
        <v>100</v>
      </c>
      <c r="T44" s="57" t="str">
        <f t="shared" si="7"/>
        <v/>
      </c>
      <c r="U44" s="157">
        <f t="shared" si="5"/>
        <v>100</v>
      </c>
      <c r="V44" s="57" t="str">
        <f t="shared" si="8"/>
        <v/>
      </c>
    </row>
    <row r="45" spans="5:23" ht="16.5" customHeight="1" x14ac:dyDescent="0.5">
      <c r="E45" s="23">
        <v>45640</v>
      </c>
      <c r="F45" s="47">
        <v>0.66666666666666663</v>
      </c>
      <c r="G45" s="47" t="s">
        <v>22</v>
      </c>
      <c r="H45" s="48">
        <v>7</v>
      </c>
      <c r="I45" s="48">
        <v>12</v>
      </c>
      <c r="J45" s="48" t="s">
        <v>88</v>
      </c>
      <c r="K45" s="76" t="s">
        <v>60</v>
      </c>
      <c r="L45" s="104">
        <v>10</v>
      </c>
      <c r="M45" s="104">
        <v>10</v>
      </c>
      <c r="N45" s="51"/>
      <c r="O45" s="52"/>
      <c r="P45" s="112">
        <f t="shared" si="3"/>
        <v>40</v>
      </c>
      <c r="Q45" s="113"/>
      <c r="R45" s="57" t="str">
        <f t="shared" si="6"/>
        <v/>
      </c>
      <c r="S45" s="157">
        <f t="shared" si="4"/>
        <v>100</v>
      </c>
      <c r="T45" s="57" t="str">
        <f t="shared" si="7"/>
        <v/>
      </c>
      <c r="U45" s="157">
        <f t="shared" si="5"/>
        <v>100</v>
      </c>
      <c r="V45" s="57" t="str">
        <f t="shared" si="8"/>
        <v/>
      </c>
      <c r="W45" s="1"/>
    </row>
    <row r="46" spans="5:23" ht="16.5" customHeight="1" x14ac:dyDescent="0.25">
      <c r="E46" s="23">
        <v>45640</v>
      </c>
      <c r="F46" s="47">
        <v>0.66666666666666663</v>
      </c>
      <c r="G46" s="47" t="s">
        <v>22</v>
      </c>
      <c r="H46" s="48">
        <v>7</v>
      </c>
      <c r="I46" s="48">
        <v>3</v>
      </c>
      <c r="J46" s="48" t="s">
        <v>89</v>
      </c>
      <c r="K46" s="76" t="s">
        <v>60</v>
      </c>
      <c r="L46" s="104">
        <v>10</v>
      </c>
      <c r="M46" s="104">
        <v>10</v>
      </c>
      <c r="N46" s="51"/>
      <c r="O46" s="52"/>
      <c r="P46" s="112">
        <f t="shared" si="3"/>
        <v>40</v>
      </c>
      <c r="Q46" s="113"/>
      <c r="R46" s="57" t="str">
        <f t="shared" si="6"/>
        <v/>
      </c>
      <c r="S46" s="157">
        <f t="shared" si="4"/>
        <v>100</v>
      </c>
      <c r="T46" s="57" t="str">
        <f t="shared" si="7"/>
        <v/>
      </c>
      <c r="U46" s="157">
        <f t="shared" si="5"/>
        <v>100</v>
      </c>
      <c r="V46" s="57" t="str">
        <f t="shared" si="8"/>
        <v/>
      </c>
    </row>
    <row r="47" spans="5:23" ht="16.5" customHeight="1" x14ac:dyDescent="0.25">
      <c r="E47" s="23">
        <v>45640</v>
      </c>
      <c r="F47" s="47">
        <v>0.68055555555555558</v>
      </c>
      <c r="G47" s="47" t="s">
        <v>100</v>
      </c>
      <c r="H47" s="48">
        <v>8</v>
      </c>
      <c r="I47" s="48">
        <v>11</v>
      </c>
      <c r="J47" s="48" t="s">
        <v>25</v>
      </c>
      <c r="K47" s="76" t="s">
        <v>13</v>
      </c>
      <c r="L47" s="104">
        <v>10</v>
      </c>
      <c r="M47" s="104">
        <v>10</v>
      </c>
      <c r="N47" s="51"/>
      <c r="O47" s="52"/>
      <c r="P47" s="112">
        <f t="shared" si="3"/>
        <v>40</v>
      </c>
      <c r="Q47" s="113"/>
      <c r="R47" s="57" t="str">
        <f t="shared" si="6"/>
        <v/>
      </c>
      <c r="S47" s="157">
        <f t="shared" si="4"/>
        <v>100</v>
      </c>
      <c r="T47" s="57" t="str">
        <f t="shared" si="7"/>
        <v/>
      </c>
      <c r="U47" s="157">
        <f t="shared" si="5"/>
        <v>100</v>
      </c>
      <c r="V47" s="57" t="str">
        <f t="shared" si="8"/>
        <v/>
      </c>
    </row>
    <row r="48" spans="5:23" ht="16.5" customHeight="1" x14ac:dyDescent="0.5">
      <c r="E48" s="23">
        <v>45640</v>
      </c>
      <c r="F48" s="47">
        <v>0.70833333333333337</v>
      </c>
      <c r="G48" s="47" t="s">
        <v>48</v>
      </c>
      <c r="H48" s="48">
        <v>9</v>
      </c>
      <c r="I48" s="48">
        <v>3</v>
      </c>
      <c r="J48" s="48" t="s">
        <v>30</v>
      </c>
      <c r="K48" s="76" t="s">
        <v>1</v>
      </c>
      <c r="L48" s="104">
        <v>20</v>
      </c>
      <c r="M48" s="104">
        <v>64</v>
      </c>
      <c r="N48" s="51"/>
      <c r="O48" s="52"/>
      <c r="P48" s="112">
        <f t="shared" si="3"/>
        <v>256</v>
      </c>
      <c r="Q48" s="113"/>
      <c r="R48" s="57" t="str">
        <f t="shared" si="6"/>
        <v/>
      </c>
      <c r="S48" s="157">
        <f t="shared" si="4"/>
        <v>100</v>
      </c>
      <c r="T48" s="57" t="str">
        <f t="shared" si="7"/>
        <v/>
      </c>
      <c r="U48" s="157">
        <f t="shared" si="5"/>
        <v>100</v>
      </c>
      <c r="V48" s="57" t="str">
        <f t="shared" si="8"/>
        <v/>
      </c>
      <c r="W48" s="1"/>
    </row>
    <row r="49" spans="5:23" ht="16.5" customHeight="1" x14ac:dyDescent="0.5">
      <c r="E49" s="23">
        <v>45640</v>
      </c>
      <c r="F49" s="47">
        <v>0.70833333333333337</v>
      </c>
      <c r="G49" s="47" t="s">
        <v>48</v>
      </c>
      <c r="H49" s="48">
        <v>9</v>
      </c>
      <c r="I49" s="48">
        <v>3</v>
      </c>
      <c r="J49" s="48" t="s">
        <v>30</v>
      </c>
      <c r="K49" s="76" t="s">
        <v>40</v>
      </c>
      <c r="L49" s="104">
        <v>20</v>
      </c>
      <c r="M49" s="104"/>
      <c r="N49" s="51"/>
      <c r="O49" s="52"/>
      <c r="P49" s="112" t="str">
        <f t="shared" si="3"/>
        <v/>
      </c>
      <c r="Q49" s="113"/>
      <c r="R49" s="57" t="str">
        <f t="shared" si="6"/>
        <v/>
      </c>
      <c r="S49" s="157" t="str">
        <f t="shared" si="4"/>
        <v/>
      </c>
      <c r="T49" s="57" t="str">
        <f t="shared" si="7"/>
        <v/>
      </c>
      <c r="U49" s="157">
        <f t="shared" si="5"/>
        <v>100</v>
      </c>
      <c r="V49" s="57" t="str">
        <f t="shared" si="8"/>
        <v/>
      </c>
      <c r="W49" s="1"/>
    </row>
    <row r="50" spans="5:23" ht="16.5" customHeight="1" x14ac:dyDescent="0.5">
      <c r="E50" s="23">
        <v>45640</v>
      </c>
      <c r="F50" s="47">
        <v>0.70833333333333337</v>
      </c>
      <c r="G50" s="47" t="s">
        <v>100</v>
      </c>
      <c r="H50" s="48">
        <v>9</v>
      </c>
      <c r="I50" s="48">
        <v>3</v>
      </c>
      <c r="J50" s="48" t="s">
        <v>30</v>
      </c>
      <c r="K50" s="76" t="s">
        <v>13</v>
      </c>
      <c r="L50" s="104">
        <v>14</v>
      </c>
      <c r="M50" s="104"/>
      <c r="N50" s="51"/>
      <c r="O50" s="52"/>
      <c r="P50" s="112" t="str">
        <f t="shared" si="3"/>
        <v/>
      </c>
      <c r="Q50" s="113"/>
      <c r="R50" s="57" t="str">
        <f t="shared" si="6"/>
        <v/>
      </c>
      <c r="S50" s="157" t="str">
        <f t="shared" si="4"/>
        <v/>
      </c>
      <c r="T50" s="57" t="str">
        <f t="shared" si="7"/>
        <v/>
      </c>
      <c r="U50" s="157">
        <f t="shared" si="5"/>
        <v>100</v>
      </c>
      <c r="V50" s="57" t="str">
        <f t="shared" si="8"/>
        <v/>
      </c>
      <c r="W50" s="1"/>
    </row>
    <row r="51" spans="5:23" ht="16.5" customHeight="1" x14ac:dyDescent="0.5">
      <c r="E51" s="23">
        <v>45640</v>
      </c>
      <c r="F51" s="47">
        <v>0.70833333333333337</v>
      </c>
      <c r="G51" s="47" t="s">
        <v>48</v>
      </c>
      <c r="H51" s="48">
        <v>9</v>
      </c>
      <c r="I51" s="48">
        <v>3</v>
      </c>
      <c r="J51" s="48" t="s">
        <v>30</v>
      </c>
      <c r="K51" s="76" t="s">
        <v>18</v>
      </c>
      <c r="L51" s="104">
        <v>10</v>
      </c>
      <c r="M51" s="104"/>
      <c r="N51" s="51"/>
      <c r="O51" s="52"/>
      <c r="P51" s="112" t="str">
        <f t="shared" si="3"/>
        <v/>
      </c>
      <c r="Q51" s="113"/>
      <c r="R51" s="57" t="str">
        <f t="shared" si="6"/>
        <v/>
      </c>
      <c r="S51" s="157" t="str">
        <f t="shared" si="4"/>
        <v/>
      </c>
      <c r="T51" s="57" t="str">
        <f t="shared" si="7"/>
        <v/>
      </c>
      <c r="U51" s="157">
        <f t="shared" si="5"/>
        <v>100</v>
      </c>
      <c r="V51" s="57" t="str">
        <f t="shared" si="8"/>
        <v/>
      </c>
      <c r="W51" s="1"/>
    </row>
    <row r="52" spans="5:23" ht="16.5" customHeight="1" x14ac:dyDescent="0.5">
      <c r="E52" s="23">
        <v>45640</v>
      </c>
      <c r="F52" s="47">
        <v>0.70833333333333337</v>
      </c>
      <c r="G52" s="47" t="s">
        <v>48</v>
      </c>
      <c r="H52" s="48">
        <v>9</v>
      </c>
      <c r="I52" s="48">
        <v>1</v>
      </c>
      <c r="J52" s="48" t="s">
        <v>53</v>
      </c>
      <c r="K52" s="76" t="s">
        <v>40</v>
      </c>
      <c r="L52" s="104">
        <v>10</v>
      </c>
      <c r="M52" s="104">
        <v>20</v>
      </c>
      <c r="N52" s="51"/>
      <c r="O52" s="52"/>
      <c r="P52" s="112">
        <f t="shared" si="3"/>
        <v>80</v>
      </c>
      <c r="Q52" s="113"/>
      <c r="R52" s="57" t="str">
        <f t="shared" si="6"/>
        <v/>
      </c>
      <c r="S52" s="157">
        <f t="shared" si="4"/>
        <v>100</v>
      </c>
      <c r="T52" s="57" t="str">
        <f t="shared" si="7"/>
        <v/>
      </c>
      <c r="U52" s="157">
        <f t="shared" si="5"/>
        <v>100</v>
      </c>
      <c r="V52" s="57" t="str">
        <f t="shared" si="8"/>
        <v/>
      </c>
      <c r="W52" s="1"/>
    </row>
    <row r="53" spans="5:23" ht="16.5" customHeight="1" x14ac:dyDescent="0.25">
      <c r="E53" s="23">
        <v>45640</v>
      </c>
      <c r="F53" s="47">
        <v>0.70833333333333337</v>
      </c>
      <c r="G53" s="47" t="s">
        <v>48</v>
      </c>
      <c r="H53" s="48">
        <v>9</v>
      </c>
      <c r="I53" s="48">
        <v>1</v>
      </c>
      <c r="J53" s="48" t="s">
        <v>53</v>
      </c>
      <c r="K53" s="76" t="s">
        <v>18</v>
      </c>
      <c r="L53" s="104">
        <v>10</v>
      </c>
      <c r="M53" s="104"/>
      <c r="N53" s="51"/>
      <c r="O53" s="52"/>
      <c r="P53" s="112" t="str">
        <f t="shared" si="3"/>
        <v/>
      </c>
      <c r="Q53" s="113"/>
      <c r="R53" s="57" t="str">
        <f t="shared" si="6"/>
        <v/>
      </c>
      <c r="S53" s="157" t="str">
        <f t="shared" si="4"/>
        <v/>
      </c>
      <c r="T53" s="57" t="str">
        <f t="shared" si="7"/>
        <v/>
      </c>
      <c r="U53" s="157">
        <f t="shared" si="5"/>
        <v>100</v>
      </c>
      <c r="V53" s="57" t="str">
        <f t="shared" si="8"/>
        <v/>
      </c>
    </row>
    <row r="54" spans="5:23" ht="16.5" customHeight="1" x14ac:dyDescent="0.5">
      <c r="E54" s="23">
        <v>45640</v>
      </c>
      <c r="F54" s="47">
        <v>0.72222222222222221</v>
      </c>
      <c r="G54" s="47" t="s">
        <v>22</v>
      </c>
      <c r="H54" s="48">
        <v>9</v>
      </c>
      <c r="I54" s="48">
        <v>5</v>
      </c>
      <c r="J54" s="48" t="s">
        <v>61</v>
      </c>
      <c r="K54" s="76" t="s">
        <v>1</v>
      </c>
      <c r="L54" s="104">
        <v>10</v>
      </c>
      <c r="M54" s="104">
        <v>10</v>
      </c>
      <c r="N54" s="51"/>
      <c r="O54" s="52"/>
      <c r="P54" s="112">
        <f t="shared" si="3"/>
        <v>40</v>
      </c>
      <c r="Q54" s="113"/>
      <c r="R54" s="57" t="str">
        <f t="shared" si="6"/>
        <v/>
      </c>
      <c r="S54" s="157">
        <f t="shared" si="4"/>
        <v>100</v>
      </c>
      <c r="T54" s="57" t="str">
        <f t="shared" si="7"/>
        <v/>
      </c>
      <c r="U54" s="157">
        <f t="shared" si="5"/>
        <v>100</v>
      </c>
      <c r="V54" s="57" t="str">
        <f t="shared" si="8"/>
        <v/>
      </c>
      <c r="W54" s="1"/>
    </row>
    <row r="55" spans="5:23" ht="16.5" customHeight="1" x14ac:dyDescent="0.25">
      <c r="E55" s="23">
        <v>45640</v>
      </c>
      <c r="F55" s="47">
        <v>0.72222222222222221</v>
      </c>
      <c r="G55" s="47" t="s">
        <v>22</v>
      </c>
      <c r="H55" s="48">
        <v>9</v>
      </c>
      <c r="I55" s="48">
        <v>8</v>
      </c>
      <c r="J55" s="48" t="s">
        <v>16</v>
      </c>
      <c r="K55" s="76" t="s">
        <v>60</v>
      </c>
      <c r="L55" s="104">
        <v>10</v>
      </c>
      <c r="M55" s="104">
        <v>10</v>
      </c>
      <c r="N55" s="51"/>
      <c r="O55" s="52"/>
      <c r="P55" s="112">
        <f t="shared" si="3"/>
        <v>40</v>
      </c>
      <c r="Q55" s="113">
        <v>6.5</v>
      </c>
      <c r="R55" s="57">
        <f t="shared" si="6"/>
        <v>260</v>
      </c>
      <c r="S55" s="157">
        <f t="shared" si="4"/>
        <v>100</v>
      </c>
      <c r="T55" s="57">
        <f t="shared" si="7"/>
        <v>650</v>
      </c>
      <c r="U55" s="157">
        <f t="shared" si="5"/>
        <v>100</v>
      </c>
      <c r="V55" s="57">
        <f t="shared" si="8"/>
        <v>650</v>
      </c>
    </row>
    <row r="56" spans="5:23" ht="16.5" customHeight="1" x14ac:dyDescent="0.25">
      <c r="E56" s="23">
        <v>45640</v>
      </c>
      <c r="F56" s="47">
        <v>0.73611111111111116</v>
      </c>
      <c r="G56" s="47" t="s">
        <v>48</v>
      </c>
      <c r="H56" s="48">
        <v>10</v>
      </c>
      <c r="I56" s="48">
        <v>9</v>
      </c>
      <c r="J56" s="48" t="s">
        <v>54</v>
      </c>
      <c r="K56" s="76" t="s">
        <v>40</v>
      </c>
      <c r="L56" s="104">
        <v>12</v>
      </c>
      <c r="M56" s="104">
        <v>22</v>
      </c>
      <c r="N56" s="51"/>
      <c r="O56" s="52"/>
      <c r="P56" s="112">
        <f t="shared" si="3"/>
        <v>88</v>
      </c>
      <c r="Q56" s="113">
        <v>4.5999999999999996</v>
      </c>
      <c r="R56" s="57">
        <f t="shared" si="6"/>
        <v>404.79999999999995</v>
      </c>
      <c r="S56" s="157">
        <f t="shared" si="4"/>
        <v>100</v>
      </c>
      <c r="T56" s="57">
        <f t="shared" si="7"/>
        <v>459.99999999999994</v>
      </c>
      <c r="U56" s="157">
        <f t="shared" si="5"/>
        <v>100</v>
      </c>
      <c r="V56" s="57">
        <f t="shared" si="8"/>
        <v>459.99999999999994</v>
      </c>
    </row>
    <row r="57" spans="5:23" ht="16.5" customHeight="1" x14ac:dyDescent="0.5">
      <c r="E57" s="23">
        <v>45640</v>
      </c>
      <c r="F57" s="47">
        <v>0.73611111111111116</v>
      </c>
      <c r="G57" s="47" t="s">
        <v>48</v>
      </c>
      <c r="H57" s="48">
        <v>10</v>
      </c>
      <c r="I57" s="48">
        <v>9</v>
      </c>
      <c r="J57" s="48" t="s">
        <v>54</v>
      </c>
      <c r="K57" s="76" t="s">
        <v>18</v>
      </c>
      <c r="L57" s="104">
        <v>10</v>
      </c>
      <c r="M57" s="104"/>
      <c r="N57" s="51"/>
      <c r="O57" s="52"/>
      <c r="P57" s="112" t="str">
        <f t="shared" si="3"/>
        <v/>
      </c>
      <c r="Q57" s="158">
        <v>4.5999999999999996</v>
      </c>
      <c r="R57" s="57" t="str">
        <f t="shared" si="6"/>
        <v/>
      </c>
      <c r="S57" s="157" t="str">
        <f t="shared" si="4"/>
        <v/>
      </c>
      <c r="T57" s="57" t="str">
        <f t="shared" si="7"/>
        <v/>
      </c>
      <c r="U57" s="157">
        <f t="shared" si="5"/>
        <v>100</v>
      </c>
      <c r="V57" s="57">
        <f t="shared" si="8"/>
        <v>459.99999999999994</v>
      </c>
      <c r="W57" s="1"/>
    </row>
    <row r="58" spans="5:23" ht="16.5" customHeight="1" x14ac:dyDescent="0.25">
      <c r="E58" s="23">
        <v>45640</v>
      </c>
      <c r="F58" s="47">
        <v>0.73611111111111116</v>
      </c>
      <c r="G58" s="47" t="s">
        <v>48</v>
      </c>
      <c r="H58" s="48">
        <v>10</v>
      </c>
      <c r="I58" s="48">
        <v>7</v>
      </c>
      <c r="J58" s="48" t="s">
        <v>58</v>
      </c>
      <c r="K58" s="76" t="s">
        <v>1</v>
      </c>
      <c r="L58" s="104">
        <v>10</v>
      </c>
      <c r="M58" s="104">
        <v>30</v>
      </c>
      <c r="N58" s="51"/>
      <c r="O58" s="52"/>
      <c r="P58" s="112">
        <f t="shared" si="3"/>
        <v>120</v>
      </c>
      <c r="Q58" s="113"/>
      <c r="R58" s="57" t="str">
        <f t="shared" si="6"/>
        <v/>
      </c>
      <c r="S58" s="157">
        <f t="shared" si="4"/>
        <v>100</v>
      </c>
      <c r="T58" s="57" t="str">
        <f t="shared" si="7"/>
        <v/>
      </c>
      <c r="U58" s="157">
        <f t="shared" si="5"/>
        <v>100</v>
      </c>
      <c r="V58" s="57" t="str">
        <f t="shared" si="8"/>
        <v/>
      </c>
    </row>
    <row r="59" spans="5:23" ht="16.5" customHeight="1" x14ac:dyDescent="0.25">
      <c r="E59" s="23">
        <v>45640</v>
      </c>
      <c r="F59" s="47">
        <v>0.73611111111111116</v>
      </c>
      <c r="G59" s="47" t="s">
        <v>100</v>
      </c>
      <c r="H59" s="48">
        <v>10</v>
      </c>
      <c r="I59" s="48">
        <v>7</v>
      </c>
      <c r="J59" s="48" t="s">
        <v>58</v>
      </c>
      <c r="K59" s="76" t="s">
        <v>13</v>
      </c>
      <c r="L59" s="104">
        <v>10</v>
      </c>
      <c r="M59" s="104"/>
      <c r="N59" s="51"/>
      <c r="O59" s="52"/>
      <c r="P59" s="112" t="str">
        <f t="shared" si="3"/>
        <v/>
      </c>
      <c r="Q59" s="113"/>
      <c r="R59" s="57" t="str">
        <f t="shared" si="6"/>
        <v/>
      </c>
      <c r="S59" s="157" t="str">
        <f t="shared" si="4"/>
        <v/>
      </c>
      <c r="T59" s="57" t="str">
        <f t="shared" si="7"/>
        <v/>
      </c>
      <c r="U59" s="157">
        <f t="shared" si="5"/>
        <v>100</v>
      </c>
      <c r="V59" s="57" t="str">
        <f t="shared" si="8"/>
        <v/>
      </c>
    </row>
    <row r="60" spans="5:23" ht="16.5" customHeight="1" x14ac:dyDescent="0.5">
      <c r="E60" s="23">
        <v>45640</v>
      </c>
      <c r="F60" s="47">
        <v>0.73611111111111116</v>
      </c>
      <c r="G60" s="47" t="s">
        <v>48</v>
      </c>
      <c r="H60" s="48">
        <v>10</v>
      </c>
      <c r="I60" s="48">
        <v>7</v>
      </c>
      <c r="J60" s="48" t="s">
        <v>58</v>
      </c>
      <c r="K60" s="76" t="s">
        <v>18</v>
      </c>
      <c r="L60" s="104">
        <v>10</v>
      </c>
      <c r="M60" s="104"/>
      <c r="N60" s="51"/>
      <c r="O60" s="52"/>
      <c r="P60" s="112" t="str">
        <f t="shared" si="3"/>
        <v/>
      </c>
      <c r="Q60" s="113"/>
      <c r="R60" s="57" t="str">
        <f t="shared" si="6"/>
        <v/>
      </c>
      <c r="S60" s="157" t="str">
        <f t="shared" si="4"/>
        <v/>
      </c>
      <c r="T60" s="57" t="str">
        <f t="shared" si="7"/>
        <v/>
      </c>
      <c r="U60" s="157">
        <f t="shared" si="5"/>
        <v>100</v>
      </c>
      <c r="V60" s="57" t="str">
        <f t="shared" si="8"/>
        <v/>
      </c>
      <c r="W60" s="1"/>
    </row>
    <row r="61" spans="5:23" ht="16.5" customHeight="1" x14ac:dyDescent="0.5">
      <c r="E61" s="23">
        <v>45640</v>
      </c>
      <c r="F61" s="47">
        <v>0.74652777777777779</v>
      </c>
      <c r="G61" s="47" t="s">
        <v>22</v>
      </c>
      <c r="H61" s="48">
        <v>10</v>
      </c>
      <c r="I61" s="48">
        <v>3</v>
      </c>
      <c r="J61" s="48" t="s">
        <v>90</v>
      </c>
      <c r="K61" s="76" t="s">
        <v>60</v>
      </c>
      <c r="L61" s="104">
        <v>10</v>
      </c>
      <c r="M61" s="104">
        <v>10</v>
      </c>
      <c r="N61" s="51"/>
      <c r="O61" s="52"/>
      <c r="P61" s="112">
        <f t="shared" si="3"/>
        <v>40</v>
      </c>
      <c r="Q61" s="113"/>
      <c r="R61" s="57" t="str">
        <f t="shared" si="6"/>
        <v/>
      </c>
      <c r="S61" s="157">
        <f t="shared" si="4"/>
        <v>100</v>
      </c>
      <c r="T61" s="57" t="str">
        <f t="shared" si="7"/>
        <v/>
      </c>
      <c r="U61" s="157">
        <f t="shared" si="5"/>
        <v>100</v>
      </c>
      <c r="V61" s="57" t="str">
        <f t="shared" si="8"/>
        <v/>
      </c>
      <c r="W61" s="1"/>
    </row>
    <row r="62" spans="5:23" ht="16.5" customHeight="1" x14ac:dyDescent="0.5">
      <c r="E62" s="23">
        <v>45640</v>
      </c>
      <c r="F62" s="47">
        <v>0.74652777777777779</v>
      </c>
      <c r="G62" s="47" t="s">
        <v>22</v>
      </c>
      <c r="H62" s="48">
        <v>10</v>
      </c>
      <c r="I62" s="48">
        <v>17</v>
      </c>
      <c r="J62" s="48" t="s">
        <v>62</v>
      </c>
      <c r="K62" s="76" t="s">
        <v>1</v>
      </c>
      <c r="L62" s="104">
        <v>10</v>
      </c>
      <c r="M62" s="104">
        <v>10</v>
      </c>
      <c r="N62" s="51"/>
      <c r="O62" s="52"/>
      <c r="P62" s="112">
        <f t="shared" si="3"/>
        <v>40</v>
      </c>
      <c r="Q62" s="113"/>
      <c r="R62" s="57" t="str">
        <f t="shared" si="6"/>
        <v/>
      </c>
      <c r="S62" s="157">
        <f t="shared" si="4"/>
        <v>100</v>
      </c>
      <c r="T62" s="57" t="str">
        <f t="shared" si="7"/>
        <v/>
      </c>
      <c r="U62" s="157">
        <f t="shared" si="5"/>
        <v>100</v>
      </c>
      <c r="V62" s="57" t="str">
        <f t="shared" si="8"/>
        <v/>
      </c>
      <c r="W62" s="1"/>
    </row>
    <row r="63" spans="5:23" ht="16.5" customHeight="1" x14ac:dyDescent="0.5">
      <c r="E63" s="23">
        <v>45647</v>
      </c>
      <c r="F63" s="47">
        <v>0.53125</v>
      </c>
      <c r="G63" s="47" t="s">
        <v>32</v>
      </c>
      <c r="H63" s="48">
        <v>2</v>
      </c>
      <c r="I63" s="48">
        <v>1</v>
      </c>
      <c r="J63" s="48" t="s">
        <v>33</v>
      </c>
      <c r="K63" s="76" t="s">
        <v>1</v>
      </c>
      <c r="L63" s="104">
        <v>20</v>
      </c>
      <c r="M63" s="104">
        <v>55</v>
      </c>
      <c r="N63" s="51">
        <v>3.3</v>
      </c>
      <c r="O63" s="52">
        <f t="shared" ref="O63:O96" si="9">IF(N63="","",100/N63/100)</f>
        <v>0.30303030303030304</v>
      </c>
      <c r="P63" s="112">
        <f t="shared" si="3"/>
        <v>220</v>
      </c>
      <c r="Q63" s="113"/>
      <c r="R63" s="57" t="str">
        <f t="shared" si="6"/>
        <v/>
      </c>
      <c r="S63" s="157">
        <f t="shared" si="4"/>
        <v>100</v>
      </c>
      <c r="T63" s="57" t="str">
        <f t="shared" si="7"/>
        <v/>
      </c>
      <c r="U63" s="157">
        <f t="shared" si="5"/>
        <v>100</v>
      </c>
      <c r="V63" s="57" t="str">
        <f t="shared" si="8"/>
        <v/>
      </c>
      <c r="W63" s="1"/>
    </row>
    <row r="64" spans="5:23" ht="16.5" customHeight="1" x14ac:dyDescent="0.5">
      <c r="E64" s="23">
        <v>45647</v>
      </c>
      <c r="F64" s="47">
        <v>0.53125</v>
      </c>
      <c r="G64" s="47" t="s">
        <v>32</v>
      </c>
      <c r="H64" s="48">
        <v>2</v>
      </c>
      <c r="I64" s="48">
        <v>1</v>
      </c>
      <c r="J64" s="48" t="s">
        <v>33</v>
      </c>
      <c r="K64" s="76" t="s">
        <v>40</v>
      </c>
      <c r="L64" s="104">
        <v>20</v>
      </c>
      <c r="M64" s="104"/>
      <c r="N64" s="51"/>
      <c r="O64" s="52"/>
      <c r="P64" s="112" t="str">
        <f t="shared" si="3"/>
        <v/>
      </c>
      <c r="Q64" s="113"/>
      <c r="R64" s="57" t="str">
        <f t="shared" si="6"/>
        <v/>
      </c>
      <c r="S64" s="157" t="str">
        <f t="shared" si="4"/>
        <v/>
      </c>
      <c r="T64" s="57" t="str">
        <f t="shared" si="7"/>
        <v/>
      </c>
      <c r="U64" s="157">
        <f t="shared" si="5"/>
        <v>100</v>
      </c>
      <c r="V64" s="57" t="str">
        <f t="shared" si="8"/>
        <v/>
      </c>
      <c r="W64" s="1"/>
    </row>
    <row r="65" spans="5:23" ht="16.5" customHeight="1" x14ac:dyDescent="0.5">
      <c r="E65" s="23">
        <v>45647</v>
      </c>
      <c r="F65" s="47">
        <v>0.53125</v>
      </c>
      <c r="G65" s="47" t="s">
        <v>32</v>
      </c>
      <c r="H65" s="48">
        <v>2</v>
      </c>
      <c r="I65" s="48">
        <v>1</v>
      </c>
      <c r="J65" s="48" t="s">
        <v>33</v>
      </c>
      <c r="K65" s="76" t="s">
        <v>13</v>
      </c>
      <c r="L65" s="104">
        <v>15</v>
      </c>
      <c r="M65" s="104"/>
      <c r="N65" s="51"/>
      <c r="O65" s="52" t="str">
        <f t="shared" si="9"/>
        <v/>
      </c>
      <c r="P65" s="112" t="str">
        <f t="shared" si="3"/>
        <v/>
      </c>
      <c r="Q65" s="113"/>
      <c r="R65" s="57" t="str">
        <f t="shared" si="6"/>
        <v/>
      </c>
      <c r="S65" s="157" t="str">
        <f t="shared" si="4"/>
        <v/>
      </c>
      <c r="T65" s="57" t="str">
        <f t="shared" si="7"/>
        <v/>
      </c>
      <c r="U65" s="157">
        <f t="shared" si="5"/>
        <v>100</v>
      </c>
      <c r="V65" s="57" t="str">
        <f t="shared" si="8"/>
        <v/>
      </c>
      <c r="W65" s="1"/>
    </row>
    <row r="66" spans="5:23" ht="16.5" customHeight="1" x14ac:dyDescent="0.5">
      <c r="E66" s="23">
        <v>45647</v>
      </c>
      <c r="F66" s="47">
        <v>0.55555555555555558</v>
      </c>
      <c r="G66" s="47" t="s">
        <v>32</v>
      </c>
      <c r="H66" s="48">
        <v>3</v>
      </c>
      <c r="I66" s="48">
        <v>10</v>
      </c>
      <c r="J66" s="48" t="s">
        <v>42</v>
      </c>
      <c r="K66" s="76" t="s">
        <v>18</v>
      </c>
      <c r="L66" s="104">
        <v>10</v>
      </c>
      <c r="M66" s="104">
        <v>10</v>
      </c>
      <c r="N66" s="51">
        <v>2.1</v>
      </c>
      <c r="O66" s="52">
        <f t="shared" si="9"/>
        <v>0.47619047619047622</v>
      </c>
      <c r="P66" s="112">
        <f t="shared" si="3"/>
        <v>40</v>
      </c>
      <c r="Q66" s="113">
        <v>2.2000000000000002</v>
      </c>
      <c r="R66" s="57">
        <f t="shared" si="6"/>
        <v>88</v>
      </c>
      <c r="S66" s="157">
        <f t="shared" si="4"/>
        <v>100</v>
      </c>
      <c r="T66" s="57">
        <f t="shared" si="7"/>
        <v>220.00000000000003</v>
      </c>
      <c r="U66" s="157">
        <f t="shared" si="5"/>
        <v>100</v>
      </c>
      <c r="V66" s="57">
        <f t="shared" si="8"/>
        <v>220.00000000000003</v>
      </c>
      <c r="W66" s="1"/>
    </row>
    <row r="67" spans="5:23" ht="16.5" customHeight="1" x14ac:dyDescent="0.5">
      <c r="E67" s="23">
        <v>45647</v>
      </c>
      <c r="F67" s="47">
        <v>0.55555555555555558</v>
      </c>
      <c r="G67" s="47" t="s">
        <v>32</v>
      </c>
      <c r="H67" s="48">
        <v>3</v>
      </c>
      <c r="I67" s="48">
        <v>7</v>
      </c>
      <c r="J67" s="48" t="s">
        <v>34</v>
      </c>
      <c r="K67" s="76" t="s">
        <v>40</v>
      </c>
      <c r="L67" s="104">
        <v>12</v>
      </c>
      <c r="M67" s="104">
        <v>22</v>
      </c>
      <c r="N67" s="51">
        <v>6.5</v>
      </c>
      <c r="O67" s="52">
        <f t="shared" si="9"/>
        <v>0.15384615384615385</v>
      </c>
      <c r="P67" s="112">
        <f t="shared" si="3"/>
        <v>88</v>
      </c>
      <c r="Q67" s="113"/>
      <c r="R67" s="57" t="str">
        <f t="shared" si="6"/>
        <v/>
      </c>
      <c r="S67" s="157">
        <f t="shared" si="4"/>
        <v>100</v>
      </c>
      <c r="T67" s="57" t="str">
        <f t="shared" si="7"/>
        <v/>
      </c>
      <c r="U67" s="157">
        <f t="shared" si="5"/>
        <v>100</v>
      </c>
      <c r="V67" s="57" t="str">
        <f t="shared" si="8"/>
        <v/>
      </c>
      <c r="W67" s="1"/>
    </row>
    <row r="68" spans="5:23" ht="16.5" customHeight="1" x14ac:dyDescent="0.5">
      <c r="E68" s="23">
        <v>45647</v>
      </c>
      <c r="F68" s="47">
        <v>0.55555555555555558</v>
      </c>
      <c r="G68" s="47" t="s">
        <v>32</v>
      </c>
      <c r="H68" s="48">
        <v>3</v>
      </c>
      <c r="I68" s="48">
        <v>7</v>
      </c>
      <c r="J68" s="48" t="s">
        <v>34</v>
      </c>
      <c r="K68" s="76" t="s">
        <v>18</v>
      </c>
      <c r="L68" s="104">
        <v>10</v>
      </c>
      <c r="M68" s="104"/>
      <c r="N68" s="51"/>
      <c r="O68" s="52" t="str">
        <f t="shared" si="9"/>
        <v/>
      </c>
      <c r="P68" s="112" t="str">
        <f t="shared" si="3"/>
        <v/>
      </c>
      <c r="Q68" s="113"/>
      <c r="R68" s="57" t="str">
        <f t="shared" si="6"/>
        <v/>
      </c>
      <c r="S68" s="157" t="str">
        <f t="shared" si="4"/>
        <v/>
      </c>
      <c r="T68" s="57" t="str">
        <f t="shared" si="7"/>
        <v/>
      </c>
      <c r="U68" s="157">
        <f t="shared" si="5"/>
        <v>100</v>
      </c>
      <c r="V68" s="57" t="str">
        <f t="shared" si="8"/>
        <v/>
      </c>
      <c r="W68" s="1"/>
    </row>
    <row r="69" spans="5:23" ht="16.5" customHeight="1" x14ac:dyDescent="0.5">
      <c r="E69" s="23">
        <v>45647</v>
      </c>
      <c r="F69" s="47">
        <v>0.56944444444444442</v>
      </c>
      <c r="G69" s="47" t="s">
        <v>22</v>
      </c>
      <c r="H69" s="48">
        <v>3</v>
      </c>
      <c r="I69" s="48">
        <v>13</v>
      </c>
      <c r="J69" s="48" t="s">
        <v>78</v>
      </c>
      <c r="K69" s="76" t="s">
        <v>60</v>
      </c>
      <c r="L69" s="104">
        <v>10</v>
      </c>
      <c r="M69" s="104">
        <v>10</v>
      </c>
      <c r="N69" s="51">
        <v>4.2</v>
      </c>
      <c r="O69" s="52">
        <f t="shared" si="9"/>
        <v>0.23809523809523811</v>
      </c>
      <c r="P69" s="112">
        <f t="shared" si="3"/>
        <v>40</v>
      </c>
      <c r="Q69" s="113"/>
      <c r="R69" s="57" t="str">
        <f t="shared" si="6"/>
        <v/>
      </c>
      <c r="S69" s="157">
        <f t="shared" si="4"/>
        <v>100</v>
      </c>
      <c r="T69" s="57" t="str">
        <f t="shared" si="7"/>
        <v/>
      </c>
      <c r="U69" s="157">
        <f t="shared" si="5"/>
        <v>100</v>
      </c>
      <c r="V69" s="57" t="str">
        <f t="shared" si="8"/>
        <v/>
      </c>
      <c r="W69" s="1"/>
    </row>
    <row r="70" spans="5:23" ht="16.5" customHeight="1" x14ac:dyDescent="0.5">
      <c r="E70" s="23">
        <v>45647</v>
      </c>
      <c r="F70" s="47">
        <v>0.56944444444444442</v>
      </c>
      <c r="G70" s="47" t="s">
        <v>22</v>
      </c>
      <c r="H70" s="48">
        <v>3</v>
      </c>
      <c r="I70" s="48">
        <v>3</v>
      </c>
      <c r="J70" s="48" t="s">
        <v>79</v>
      </c>
      <c r="K70" s="76" t="s">
        <v>60</v>
      </c>
      <c r="L70" s="104">
        <v>10</v>
      </c>
      <c r="M70" s="104">
        <v>10</v>
      </c>
      <c r="N70" s="51">
        <v>3</v>
      </c>
      <c r="O70" s="52">
        <f t="shared" si="9"/>
        <v>0.33333333333333337</v>
      </c>
      <c r="P70" s="112">
        <f t="shared" si="3"/>
        <v>40</v>
      </c>
      <c r="Q70" s="113">
        <v>4</v>
      </c>
      <c r="R70" s="57">
        <f t="shared" si="6"/>
        <v>160</v>
      </c>
      <c r="S70" s="157">
        <f t="shared" si="4"/>
        <v>100</v>
      </c>
      <c r="T70" s="57">
        <f t="shared" si="7"/>
        <v>400</v>
      </c>
      <c r="U70" s="157">
        <f t="shared" si="5"/>
        <v>100</v>
      </c>
      <c r="V70" s="57">
        <f t="shared" si="8"/>
        <v>400</v>
      </c>
      <c r="W70" s="1"/>
    </row>
    <row r="71" spans="5:23" ht="16.5" customHeight="1" x14ac:dyDescent="0.5">
      <c r="E71" s="23">
        <v>45647</v>
      </c>
      <c r="F71" s="47">
        <v>0.59375</v>
      </c>
      <c r="G71" s="47" t="s">
        <v>22</v>
      </c>
      <c r="H71" s="48">
        <v>4</v>
      </c>
      <c r="I71" s="48">
        <v>5</v>
      </c>
      <c r="J71" s="48" t="s">
        <v>75</v>
      </c>
      <c r="K71" s="76" t="s">
        <v>60</v>
      </c>
      <c r="L71" s="104">
        <v>10</v>
      </c>
      <c r="M71" s="104">
        <v>10</v>
      </c>
      <c r="N71" s="51">
        <v>3.9</v>
      </c>
      <c r="O71" s="52">
        <f t="shared" si="9"/>
        <v>0.25641025641025644</v>
      </c>
      <c r="P71" s="112">
        <f t="shared" si="3"/>
        <v>40</v>
      </c>
      <c r="Q71" s="113"/>
      <c r="R71" s="57" t="str">
        <f t="shared" ref="R71:R102" si="10">IF(P71="","",IF(Q71="","",Q71*P71))</f>
        <v/>
      </c>
      <c r="S71" s="157">
        <f t="shared" si="4"/>
        <v>100</v>
      </c>
      <c r="T71" s="57" t="str">
        <f t="shared" ref="T71:T102" si="11">IF(S71="","",IF(Q71="","",S71*Q71))</f>
        <v/>
      </c>
      <c r="U71" s="157">
        <f t="shared" si="5"/>
        <v>100</v>
      </c>
      <c r="V71" s="57" t="str">
        <f t="shared" ref="V71:V102" si="12">IF(Q71="","",U71*Q71)</f>
        <v/>
      </c>
      <c r="W71" s="1"/>
    </row>
    <row r="72" spans="5:23" ht="16.5" customHeight="1" x14ac:dyDescent="0.5">
      <c r="E72" s="23">
        <v>45647</v>
      </c>
      <c r="F72" s="47">
        <v>0.60416666666666663</v>
      </c>
      <c r="G72" s="47" t="s">
        <v>32</v>
      </c>
      <c r="H72" s="48">
        <v>5</v>
      </c>
      <c r="I72" s="48">
        <v>2</v>
      </c>
      <c r="J72" s="48" t="s">
        <v>43</v>
      </c>
      <c r="K72" s="76" t="s">
        <v>18</v>
      </c>
      <c r="L72" s="104">
        <v>10</v>
      </c>
      <c r="M72" s="104">
        <v>10</v>
      </c>
      <c r="N72" s="51">
        <v>6</v>
      </c>
      <c r="O72" s="52">
        <f t="shared" si="9"/>
        <v>0.16666666666666669</v>
      </c>
      <c r="P72" s="112">
        <f t="shared" ref="P72:P135" si="13">IF(M72="","",(M72*($P$1/1000)/$Q$1)*$P$2)</f>
        <v>40</v>
      </c>
      <c r="Q72" s="113">
        <v>6</v>
      </c>
      <c r="R72" s="57">
        <f t="shared" si="10"/>
        <v>240</v>
      </c>
      <c r="S72" s="157">
        <f t="shared" ref="S72:S135" si="14">IF(P72="","",$S$2)</f>
        <v>100</v>
      </c>
      <c r="T72" s="57">
        <f t="shared" si="11"/>
        <v>600</v>
      </c>
      <c r="U72" s="157">
        <f t="shared" ref="U72:U135" si="15">$U$1</f>
        <v>100</v>
      </c>
      <c r="V72" s="57">
        <f t="shared" si="12"/>
        <v>600</v>
      </c>
      <c r="W72" s="1"/>
    </row>
    <row r="73" spans="5:23" ht="16.5" customHeight="1" x14ac:dyDescent="0.5">
      <c r="E73" s="23">
        <v>45647</v>
      </c>
      <c r="F73" s="47">
        <v>0.60416666666666663</v>
      </c>
      <c r="G73" s="47" t="s">
        <v>32</v>
      </c>
      <c r="H73" s="48">
        <v>5</v>
      </c>
      <c r="I73" s="48">
        <v>7</v>
      </c>
      <c r="J73" s="48" t="s">
        <v>35</v>
      </c>
      <c r="K73" s="76" t="s">
        <v>40</v>
      </c>
      <c r="L73" s="104">
        <v>10</v>
      </c>
      <c r="M73" s="104">
        <v>20</v>
      </c>
      <c r="N73" s="51">
        <v>7</v>
      </c>
      <c r="O73" s="52">
        <f t="shared" si="9"/>
        <v>0.14285714285714288</v>
      </c>
      <c r="P73" s="112">
        <f t="shared" si="13"/>
        <v>80</v>
      </c>
      <c r="Q73" s="113"/>
      <c r="R73" s="57" t="str">
        <f t="shared" si="10"/>
        <v/>
      </c>
      <c r="S73" s="157">
        <f t="shared" si="14"/>
        <v>100</v>
      </c>
      <c r="T73" s="57" t="str">
        <f t="shared" si="11"/>
        <v/>
      </c>
      <c r="U73" s="157">
        <f t="shared" si="15"/>
        <v>100</v>
      </c>
      <c r="V73" s="57" t="str">
        <f t="shared" si="12"/>
        <v/>
      </c>
      <c r="W73" s="1"/>
    </row>
    <row r="74" spans="5:23" ht="16.5" customHeight="1" x14ac:dyDescent="0.5">
      <c r="E74" s="23">
        <v>45647</v>
      </c>
      <c r="F74" s="47">
        <v>0.60416666666666663</v>
      </c>
      <c r="G74" s="47" t="s">
        <v>32</v>
      </c>
      <c r="H74" s="48">
        <v>5</v>
      </c>
      <c r="I74" s="48">
        <v>7</v>
      </c>
      <c r="J74" s="48" t="s">
        <v>35</v>
      </c>
      <c r="K74" s="76" t="s">
        <v>18</v>
      </c>
      <c r="L74" s="104">
        <v>10</v>
      </c>
      <c r="M74" s="104"/>
      <c r="N74" s="51"/>
      <c r="O74" s="52" t="str">
        <f t="shared" si="9"/>
        <v/>
      </c>
      <c r="P74" s="112" t="str">
        <f t="shared" si="13"/>
        <v/>
      </c>
      <c r="Q74" s="113"/>
      <c r="R74" s="57" t="str">
        <f t="shared" si="10"/>
        <v/>
      </c>
      <c r="S74" s="157" t="str">
        <f t="shared" si="14"/>
        <v/>
      </c>
      <c r="T74" s="57" t="str">
        <f t="shared" si="11"/>
        <v/>
      </c>
      <c r="U74" s="157">
        <f t="shared" si="15"/>
        <v>100</v>
      </c>
      <c r="V74" s="57" t="str">
        <f t="shared" si="12"/>
        <v/>
      </c>
      <c r="W74" s="1"/>
    </row>
    <row r="75" spans="5:23" ht="16.5" customHeight="1" x14ac:dyDescent="0.5">
      <c r="E75" s="23">
        <v>45647</v>
      </c>
      <c r="F75" s="47">
        <v>0.60416666666666663</v>
      </c>
      <c r="G75" s="47" t="s">
        <v>32</v>
      </c>
      <c r="H75" s="48">
        <v>5</v>
      </c>
      <c r="I75" s="48">
        <v>3</v>
      </c>
      <c r="J75" s="48" t="s">
        <v>36</v>
      </c>
      <c r="K75" s="76" t="s">
        <v>40</v>
      </c>
      <c r="L75" s="104">
        <v>10</v>
      </c>
      <c r="M75" s="104">
        <v>20</v>
      </c>
      <c r="N75" s="51">
        <v>8</v>
      </c>
      <c r="O75" s="52">
        <f t="shared" si="9"/>
        <v>0.125</v>
      </c>
      <c r="P75" s="112">
        <f t="shared" si="13"/>
        <v>80</v>
      </c>
      <c r="Q75" s="113"/>
      <c r="R75" s="57" t="str">
        <f t="shared" si="10"/>
        <v/>
      </c>
      <c r="S75" s="157">
        <f t="shared" si="14"/>
        <v>100</v>
      </c>
      <c r="T75" s="57" t="str">
        <f t="shared" si="11"/>
        <v/>
      </c>
      <c r="U75" s="157">
        <f t="shared" si="15"/>
        <v>100</v>
      </c>
      <c r="V75" s="57" t="str">
        <f t="shared" si="12"/>
        <v/>
      </c>
      <c r="W75" s="1"/>
    </row>
    <row r="76" spans="5:23" ht="16.5" customHeight="1" x14ac:dyDescent="0.5">
      <c r="E76" s="23">
        <v>45647</v>
      </c>
      <c r="F76" s="47">
        <v>0.60416666666666663</v>
      </c>
      <c r="G76" s="47" t="s">
        <v>32</v>
      </c>
      <c r="H76" s="48">
        <v>5</v>
      </c>
      <c r="I76" s="48">
        <v>3</v>
      </c>
      <c r="J76" s="48" t="s">
        <v>36</v>
      </c>
      <c r="K76" s="76" t="s">
        <v>18</v>
      </c>
      <c r="L76" s="104">
        <v>10</v>
      </c>
      <c r="M76" s="104"/>
      <c r="N76" s="51"/>
      <c r="O76" s="52" t="str">
        <f t="shared" si="9"/>
        <v/>
      </c>
      <c r="P76" s="112" t="str">
        <f t="shared" si="13"/>
        <v/>
      </c>
      <c r="Q76" s="113"/>
      <c r="R76" s="57" t="str">
        <f t="shared" si="10"/>
        <v/>
      </c>
      <c r="S76" s="157" t="str">
        <f t="shared" si="14"/>
        <v/>
      </c>
      <c r="T76" s="57" t="str">
        <f t="shared" si="11"/>
        <v/>
      </c>
      <c r="U76" s="157">
        <f t="shared" si="15"/>
        <v>100</v>
      </c>
      <c r="V76" s="57" t="str">
        <f t="shared" si="12"/>
        <v/>
      </c>
      <c r="W76" s="1"/>
    </row>
    <row r="77" spans="5:23" ht="16.5" customHeight="1" x14ac:dyDescent="0.5">
      <c r="E77" s="23">
        <v>45647</v>
      </c>
      <c r="F77" s="47">
        <v>0.62847222222222221</v>
      </c>
      <c r="G77" s="47" t="s">
        <v>32</v>
      </c>
      <c r="H77" s="48">
        <v>6</v>
      </c>
      <c r="I77" s="48">
        <v>6</v>
      </c>
      <c r="J77" s="48" t="s">
        <v>27</v>
      </c>
      <c r="K77" s="76" t="s">
        <v>1</v>
      </c>
      <c r="L77" s="104">
        <v>12</v>
      </c>
      <c r="M77" s="104">
        <v>33</v>
      </c>
      <c r="N77" s="51">
        <v>2.8</v>
      </c>
      <c r="O77" s="52">
        <f t="shared" si="9"/>
        <v>0.35714285714285715</v>
      </c>
      <c r="P77" s="112">
        <f t="shared" si="13"/>
        <v>132</v>
      </c>
      <c r="Q77" s="113"/>
      <c r="R77" s="57" t="str">
        <f t="shared" si="10"/>
        <v/>
      </c>
      <c r="S77" s="157">
        <f t="shared" si="14"/>
        <v>100</v>
      </c>
      <c r="T77" s="57" t="str">
        <f t="shared" si="11"/>
        <v/>
      </c>
      <c r="U77" s="157">
        <f t="shared" si="15"/>
        <v>100</v>
      </c>
      <c r="V77" s="57" t="str">
        <f t="shared" si="12"/>
        <v/>
      </c>
      <c r="W77" s="1"/>
    </row>
    <row r="78" spans="5:23" ht="16.5" customHeight="1" x14ac:dyDescent="0.25">
      <c r="E78" s="23">
        <v>45647</v>
      </c>
      <c r="F78" s="47">
        <v>0.62847222222222221</v>
      </c>
      <c r="G78" s="47" t="s">
        <v>32</v>
      </c>
      <c r="H78" s="48">
        <v>6</v>
      </c>
      <c r="I78" s="48">
        <v>6</v>
      </c>
      <c r="J78" s="48" t="s">
        <v>27</v>
      </c>
      <c r="K78" s="76" t="s">
        <v>40</v>
      </c>
      <c r="L78" s="104">
        <v>11</v>
      </c>
      <c r="M78" s="104"/>
      <c r="N78" s="51"/>
      <c r="O78" s="52"/>
      <c r="P78" s="112" t="str">
        <f t="shared" si="13"/>
        <v/>
      </c>
      <c r="Q78" s="113"/>
      <c r="R78" s="57" t="str">
        <f t="shared" si="10"/>
        <v/>
      </c>
      <c r="S78" s="157" t="str">
        <f t="shared" si="14"/>
        <v/>
      </c>
      <c r="T78" s="57" t="str">
        <f t="shared" si="11"/>
        <v/>
      </c>
      <c r="U78" s="157">
        <f t="shared" si="15"/>
        <v>100</v>
      </c>
      <c r="V78" s="57" t="str">
        <f t="shared" si="12"/>
        <v/>
      </c>
    </row>
    <row r="79" spans="5:23" ht="16.5" customHeight="1" x14ac:dyDescent="0.5">
      <c r="E79" s="23">
        <v>45647</v>
      </c>
      <c r="F79" s="47">
        <v>0.62847222222222221</v>
      </c>
      <c r="G79" s="47" t="s">
        <v>32</v>
      </c>
      <c r="H79" s="48">
        <v>6</v>
      </c>
      <c r="I79" s="48">
        <v>6</v>
      </c>
      <c r="J79" s="48" t="s">
        <v>27</v>
      </c>
      <c r="K79" s="76" t="s">
        <v>18</v>
      </c>
      <c r="L79" s="104">
        <v>10</v>
      </c>
      <c r="M79" s="104"/>
      <c r="N79" s="51"/>
      <c r="O79" s="52" t="str">
        <f t="shared" si="9"/>
        <v/>
      </c>
      <c r="P79" s="112" t="str">
        <f t="shared" si="13"/>
        <v/>
      </c>
      <c r="Q79" s="113"/>
      <c r="R79" s="57" t="str">
        <f t="shared" si="10"/>
        <v/>
      </c>
      <c r="S79" s="157" t="str">
        <f t="shared" si="14"/>
        <v/>
      </c>
      <c r="T79" s="57" t="str">
        <f t="shared" si="11"/>
        <v/>
      </c>
      <c r="U79" s="157">
        <f t="shared" si="15"/>
        <v>100</v>
      </c>
      <c r="V79" s="57" t="str">
        <f t="shared" si="12"/>
        <v/>
      </c>
      <c r="W79" s="1"/>
    </row>
    <row r="80" spans="5:23" ht="16.5" customHeight="1" x14ac:dyDescent="0.25">
      <c r="E80" s="23">
        <v>45647</v>
      </c>
      <c r="F80" s="47">
        <v>0.64236111111111116</v>
      </c>
      <c r="G80" s="47" t="s">
        <v>22</v>
      </c>
      <c r="H80" s="48">
        <v>6</v>
      </c>
      <c r="I80" s="48">
        <v>3</v>
      </c>
      <c r="J80" s="48" t="s">
        <v>80</v>
      </c>
      <c r="K80" s="76" t="s">
        <v>60</v>
      </c>
      <c r="L80" s="104">
        <v>10</v>
      </c>
      <c r="M80" s="104">
        <v>10</v>
      </c>
      <c r="N80" s="51">
        <v>2.1</v>
      </c>
      <c r="O80" s="52">
        <f t="shared" si="9"/>
        <v>0.47619047619047622</v>
      </c>
      <c r="P80" s="112">
        <f t="shared" si="13"/>
        <v>40</v>
      </c>
      <c r="Q80" s="113">
        <v>2.4500000000000002</v>
      </c>
      <c r="R80" s="57">
        <f t="shared" si="10"/>
        <v>98</v>
      </c>
      <c r="S80" s="157">
        <f t="shared" si="14"/>
        <v>100</v>
      </c>
      <c r="T80" s="57">
        <f t="shared" si="11"/>
        <v>245.00000000000003</v>
      </c>
      <c r="U80" s="157">
        <f t="shared" si="15"/>
        <v>100</v>
      </c>
      <c r="V80" s="57">
        <f t="shared" si="12"/>
        <v>245.00000000000003</v>
      </c>
    </row>
    <row r="81" spans="5:23" ht="16.5" customHeight="1" x14ac:dyDescent="0.25">
      <c r="E81" s="23">
        <v>45647</v>
      </c>
      <c r="F81" s="47">
        <v>0.68055555555555558</v>
      </c>
      <c r="G81" s="47" t="s">
        <v>32</v>
      </c>
      <c r="H81" s="48">
        <v>8</v>
      </c>
      <c r="I81" s="48">
        <v>3</v>
      </c>
      <c r="J81" s="48" t="s">
        <v>37</v>
      </c>
      <c r="K81" s="76" t="s">
        <v>1</v>
      </c>
      <c r="L81" s="104">
        <v>12</v>
      </c>
      <c r="M81" s="104">
        <v>32</v>
      </c>
      <c r="N81" s="51">
        <v>5</v>
      </c>
      <c r="O81" s="52">
        <f t="shared" si="9"/>
        <v>0.2</v>
      </c>
      <c r="P81" s="112">
        <f t="shared" si="13"/>
        <v>128</v>
      </c>
      <c r="Q81" s="113">
        <v>5.0999999999999996</v>
      </c>
      <c r="R81" s="57">
        <f t="shared" si="10"/>
        <v>652.79999999999995</v>
      </c>
      <c r="S81" s="157">
        <f t="shared" si="14"/>
        <v>100</v>
      </c>
      <c r="T81" s="57">
        <f t="shared" si="11"/>
        <v>509.99999999999994</v>
      </c>
      <c r="U81" s="157">
        <f t="shared" si="15"/>
        <v>100</v>
      </c>
      <c r="V81" s="57">
        <f t="shared" si="12"/>
        <v>509.99999999999994</v>
      </c>
    </row>
    <row r="82" spans="5:23" ht="16.5" customHeight="1" x14ac:dyDescent="0.5">
      <c r="E82" s="23">
        <v>45647</v>
      </c>
      <c r="F82" s="47">
        <v>0.68055555555555558</v>
      </c>
      <c r="G82" s="47" t="s">
        <v>32</v>
      </c>
      <c r="H82" s="48">
        <v>8</v>
      </c>
      <c r="I82" s="48">
        <v>3</v>
      </c>
      <c r="J82" s="48" t="s">
        <v>37</v>
      </c>
      <c r="K82" s="76" t="s">
        <v>40</v>
      </c>
      <c r="L82" s="104">
        <v>10</v>
      </c>
      <c r="M82" s="104"/>
      <c r="N82" s="51"/>
      <c r="O82" s="52"/>
      <c r="P82" s="112" t="str">
        <f t="shared" si="13"/>
        <v/>
      </c>
      <c r="Q82" s="158">
        <v>5.0999999999999996</v>
      </c>
      <c r="R82" s="57" t="str">
        <f t="shared" si="10"/>
        <v/>
      </c>
      <c r="S82" s="157" t="str">
        <f t="shared" si="14"/>
        <v/>
      </c>
      <c r="T82" s="57" t="str">
        <f t="shared" si="11"/>
        <v/>
      </c>
      <c r="U82" s="157">
        <f t="shared" si="15"/>
        <v>100</v>
      </c>
      <c r="V82" s="57">
        <f t="shared" si="12"/>
        <v>509.99999999999994</v>
      </c>
      <c r="W82" s="1"/>
    </row>
    <row r="83" spans="5:23" ht="16.5" customHeight="1" x14ac:dyDescent="0.25">
      <c r="E83" s="23">
        <v>45647</v>
      </c>
      <c r="F83" s="47">
        <v>0.68055555555555558</v>
      </c>
      <c r="G83" s="47" t="s">
        <v>32</v>
      </c>
      <c r="H83" s="48">
        <v>8</v>
      </c>
      <c r="I83" s="48">
        <v>3</v>
      </c>
      <c r="J83" s="48" t="s">
        <v>37</v>
      </c>
      <c r="K83" s="76" t="s">
        <v>18</v>
      </c>
      <c r="L83" s="104">
        <v>10</v>
      </c>
      <c r="M83" s="104"/>
      <c r="N83" s="51"/>
      <c r="O83" s="52" t="str">
        <f t="shared" si="9"/>
        <v/>
      </c>
      <c r="P83" s="112" t="str">
        <f t="shared" si="13"/>
        <v/>
      </c>
      <c r="Q83" s="158">
        <v>5.0999999999999996</v>
      </c>
      <c r="R83" s="57" t="str">
        <f t="shared" si="10"/>
        <v/>
      </c>
      <c r="S83" s="157" t="str">
        <f t="shared" si="14"/>
        <v/>
      </c>
      <c r="T83" s="57" t="str">
        <f t="shared" si="11"/>
        <v/>
      </c>
      <c r="U83" s="157">
        <f t="shared" si="15"/>
        <v>100</v>
      </c>
      <c r="V83" s="57">
        <f t="shared" si="12"/>
        <v>509.99999999999994</v>
      </c>
    </row>
    <row r="84" spans="5:23" ht="16.5" customHeight="1" x14ac:dyDescent="0.25">
      <c r="E84" s="23">
        <v>45647</v>
      </c>
      <c r="F84" s="47">
        <v>0.68055555555555558</v>
      </c>
      <c r="G84" s="47" t="s">
        <v>32</v>
      </c>
      <c r="H84" s="48">
        <v>8</v>
      </c>
      <c r="I84" s="48">
        <v>6</v>
      </c>
      <c r="J84" s="48" t="s">
        <v>38</v>
      </c>
      <c r="K84" s="76" t="s">
        <v>1</v>
      </c>
      <c r="L84" s="104">
        <v>12</v>
      </c>
      <c r="M84" s="104">
        <v>33</v>
      </c>
      <c r="N84" s="51">
        <v>2.6</v>
      </c>
      <c r="O84" s="52">
        <f t="shared" si="9"/>
        <v>0.38461538461538458</v>
      </c>
      <c r="P84" s="112">
        <f t="shared" si="13"/>
        <v>132</v>
      </c>
      <c r="Q84" s="113"/>
      <c r="R84" s="57" t="str">
        <f t="shared" si="10"/>
        <v/>
      </c>
      <c r="S84" s="157">
        <f t="shared" si="14"/>
        <v>100</v>
      </c>
      <c r="T84" s="57" t="str">
        <f t="shared" si="11"/>
        <v/>
      </c>
      <c r="U84" s="157">
        <f t="shared" si="15"/>
        <v>100</v>
      </c>
      <c r="V84" s="57" t="str">
        <f t="shared" si="12"/>
        <v/>
      </c>
    </row>
    <row r="85" spans="5:23" ht="16.5" customHeight="1" x14ac:dyDescent="0.5">
      <c r="E85" s="23">
        <v>45647</v>
      </c>
      <c r="F85" s="47">
        <v>0.68055555555555558</v>
      </c>
      <c r="G85" s="47" t="s">
        <v>32</v>
      </c>
      <c r="H85" s="48">
        <v>8</v>
      </c>
      <c r="I85" s="48">
        <v>6</v>
      </c>
      <c r="J85" s="48" t="s">
        <v>38</v>
      </c>
      <c r="K85" s="76" t="s">
        <v>40</v>
      </c>
      <c r="L85" s="104">
        <v>11</v>
      </c>
      <c r="M85" s="104"/>
      <c r="N85" s="51"/>
      <c r="O85" s="52"/>
      <c r="P85" s="112" t="str">
        <f t="shared" si="13"/>
        <v/>
      </c>
      <c r="Q85" s="113"/>
      <c r="R85" s="57" t="str">
        <f t="shared" si="10"/>
        <v/>
      </c>
      <c r="S85" s="157" t="str">
        <f t="shared" si="14"/>
        <v/>
      </c>
      <c r="T85" s="57" t="str">
        <f t="shared" si="11"/>
        <v/>
      </c>
      <c r="U85" s="157">
        <f t="shared" si="15"/>
        <v>100</v>
      </c>
      <c r="V85" s="57" t="str">
        <f t="shared" si="12"/>
        <v/>
      </c>
      <c r="W85" s="1"/>
    </row>
    <row r="86" spans="5:23" ht="16.5" customHeight="1" x14ac:dyDescent="0.5">
      <c r="E86" s="23">
        <v>45647</v>
      </c>
      <c r="F86" s="47">
        <v>0.68055555555555558</v>
      </c>
      <c r="G86" s="47" t="s">
        <v>32</v>
      </c>
      <c r="H86" s="48">
        <v>8</v>
      </c>
      <c r="I86" s="48">
        <v>6</v>
      </c>
      <c r="J86" s="48" t="s">
        <v>38</v>
      </c>
      <c r="K86" s="76" t="s">
        <v>18</v>
      </c>
      <c r="L86" s="104">
        <v>10</v>
      </c>
      <c r="M86" s="104"/>
      <c r="N86" s="51"/>
      <c r="O86" s="52" t="str">
        <f t="shared" si="9"/>
        <v/>
      </c>
      <c r="P86" s="112" t="str">
        <f t="shared" si="13"/>
        <v/>
      </c>
      <c r="Q86" s="113"/>
      <c r="R86" s="57" t="str">
        <f t="shared" si="10"/>
        <v/>
      </c>
      <c r="S86" s="157" t="str">
        <f t="shared" si="14"/>
        <v/>
      </c>
      <c r="T86" s="57" t="str">
        <f t="shared" si="11"/>
        <v/>
      </c>
      <c r="U86" s="157">
        <f t="shared" si="15"/>
        <v>100</v>
      </c>
      <c r="V86" s="57" t="str">
        <f t="shared" si="12"/>
        <v/>
      </c>
      <c r="W86" s="1"/>
    </row>
    <row r="87" spans="5:23" ht="16.5" customHeight="1" x14ac:dyDescent="0.5">
      <c r="E87" s="23">
        <v>45647</v>
      </c>
      <c r="F87" s="47">
        <v>0.69444444444444442</v>
      </c>
      <c r="G87" s="47" t="s">
        <v>22</v>
      </c>
      <c r="H87" s="48">
        <v>8</v>
      </c>
      <c r="I87" s="48">
        <v>9</v>
      </c>
      <c r="J87" s="48" t="s">
        <v>81</v>
      </c>
      <c r="K87" s="76" t="s">
        <v>60</v>
      </c>
      <c r="L87" s="104">
        <v>10</v>
      </c>
      <c r="M87" s="104">
        <v>10</v>
      </c>
      <c r="N87" s="51">
        <v>7.5</v>
      </c>
      <c r="O87" s="52">
        <f t="shared" si="9"/>
        <v>0.13333333333333333</v>
      </c>
      <c r="P87" s="112">
        <f t="shared" si="13"/>
        <v>40</v>
      </c>
      <c r="Q87" s="113">
        <v>9</v>
      </c>
      <c r="R87" s="57">
        <f t="shared" si="10"/>
        <v>360</v>
      </c>
      <c r="S87" s="157">
        <f t="shared" si="14"/>
        <v>100</v>
      </c>
      <c r="T87" s="57">
        <f t="shared" si="11"/>
        <v>900</v>
      </c>
      <c r="U87" s="157">
        <f t="shared" si="15"/>
        <v>100</v>
      </c>
      <c r="V87" s="57">
        <f t="shared" si="12"/>
        <v>900</v>
      </c>
      <c r="W87" s="1"/>
    </row>
    <row r="88" spans="5:23" ht="16.5" customHeight="1" x14ac:dyDescent="0.5">
      <c r="E88" s="23">
        <v>45647</v>
      </c>
      <c r="F88" s="47">
        <v>0.69444444444444442</v>
      </c>
      <c r="G88" s="47" t="s">
        <v>22</v>
      </c>
      <c r="H88" s="48">
        <v>8</v>
      </c>
      <c r="I88" s="48">
        <v>10</v>
      </c>
      <c r="J88" s="48" t="s">
        <v>82</v>
      </c>
      <c r="K88" s="76" t="s">
        <v>60</v>
      </c>
      <c r="L88" s="104">
        <v>10</v>
      </c>
      <c r="M88" s="104">
        <v>10</v>
      </c>
      <c r="N88" s="51">
        <v>3.9</v>
      </c>
      <c r="O88" s="52">
        <f t="shared" si="9"/>
        <v>0.25641025641025644</v>
      </c>
      <c r="P88" s="112">
        <f t="shared" si="13"/>
        <v>40</v>
      </c>
      <c r="Q88" s="113"/>
      <c r="R88" s="57" t="str">
        <f t="shared" si="10"/>
        <v/>
      </c>
      <c r="S88" s="157">
        <f t="shared" si="14"/>
        <v>100</v>
      </c>
      <c r="T88" s="57" t="str">
        <f t="shared" si="11"/>
        <v/>
      </c>
      <c r="U88" s="157">
        <f t="shared" si="15"/>
        <v>100</v>
      </c>
      <c r="V88" s="57" t="str">
        <f t="shared" si="12"/>
        <v/>
      </c>
      <c r="W88" s="1"/>
    </row>
    <row r="89" spans="5:23" ht="16.5" customHeight="1" x14ac:dyDescent="0.5">
      <c r="E89" s="23">
        <v>45647</v>
      </c>
      <c r="F89" s="47">
        <v>0.70486111111111116</v>
      </c>
      <c r="G89" s="47" t="s">
        <v>32</v>
      </c>
      <c r="H89" s="48">
        <v>9</v>
      </c>
      <c r="I89" s="48">
        <v>1</v>
      </c>
      <c r="J89" s="48" t="s">
        <v>39</v>
      </c>
      <c r="K89" s="76" t="s">
        <v>1</v>
      </c>
      <c r="L89" s="104">
        <v>12</v>
      </c>
      <c r="M89" s="104">
        <v>26</v>
      </c>
      <c r="N89" s="51">
        <v>4</v>
      </c>
      <c r="O89" s="52">
        <f t="shared" si="9"/>
        <v>0.25</v>
      </c>
      <c r="P89" s="112">
        <f t="shared" si="13"/>
        <v>104</v>
      </c>
      <c r="Q89" s="113"/>
      <c r="R89" s="57" t="str">
        <f t="shared" si="10"/>
        <v/>
      </c>
      <c r="S89" s="157">
        <f t="shared" si="14"/>
        <v>100</v>
      </c>
      <c r="T89" s="57" t="str">
        <f t="shared" si="11"/>
        <v/>
      </c>
      <c r="U89" s="157">
        <f t="shared" si="15"/>
        <v>100</v>
      </c>
      <c r="V89" s="57" t="str">
        <f t="shared" si="12"/>
        <v/>
      </c>
      <c r="W89" s="1"/>
    </row>
    <row r="90" spans="5:23" ht="16.5" customHeight="1" x14ac:dyDescent="0.5">
      <c r="E90" s="23">
        <v>45647</v>
      </c>
      <c r="F90" s="47">
        <v>0.70486111111111116</v>
      </c>
      <c r="G90" s="47" t="s">
        <v>32</v>
      </c>
      <c r="H90" s="48">
        <v>9</v>
      </c>
      <c r="I90" s="48">
        <v>1</v>
      </c>
      <c r="J90" s="48" t="s">
        <v>39</v>
      </c>
      <c r="K90" s="76" t="s">
        <v>40</v>
      </c>
      <c r="L90" s="104">
        <v>14</v>
      </c>
      <c r="M90" s="104"/>
      <c r="N90" s="51"/>
      <c r="O90" s="52"/>
      <c r="P90" s="112" t="str">
        <f t="shared" si="13"/>
        <v/>
      </c>
      <c r="Q90" s="113"/>
      <c r="R90" s="57" t="str">
        <f t="shared" si="10"/>
        <v/>
      </c>
      <c r="S90" s="157" t="str">
        <f t="shared" si="14"/>
        <v/>
      </c>
      <c r="T90" s="57" t="str">
        <f t="shared" si="11"/>
        <v/>
      </c>
      <c r="U90" s="157">
        <f t="shared" si="15"/>
        <v>100</v>
      </c>
      <c r="V90" s="57" t="str">
        <f t="shared" si="12"/>
        <v/>
      </c>
      <c r="W90" s="1"/>
    </row>
    <row r="91" spans="5:23" ht="16.5" customHeight="1" x14ac:dyDescent="0.5">
      <c r="E91" s="23">
        <v>45647</v>
      </c>
      <c r="F91" s="47">
        <v>0.72222222222222221</v>
      </c>
      <c r="G91" s="47" t="s">
        <v>22</v>
      </c>
      <c r="H91" s="48">
        <v>9</v>
      </c>
      <c r="I91" s="48">
        <v>1</v>
      </c>
      <c r="J91" s="48" t="s">
        <v>83</v>
      </c>
      <c r="K91" s="76" t="s">
        <v>60</v>
      </c>
      <c r="L91" s="104">
        <v>10</v>
      </c>
      <c r="M91" s="104">
        <v>10</v>
      </c>
      <c r="N91" s="51">
        <v>4</v>
      </c>
      <c r="O91" s="52">
        <f t="shared" si="9"/>
        <v>0.25</v>
      </c>
      <c r="P91" s="112">
        <f t="shared" si="13"/>
        <v>40</v>
      </c>
      <c r="Q91" s="113"/>
      <c r="R91" s="57" t="str">
        <f t="shared" si="10"/>
        <v/>
      </c>
      <c r="S91" s="157">
        <f t="shared" si="14"/>
        <v>100</v>
      </c>
      <c r="T91" s="57" t="str">
        <f t="shared" si="11"/>
        <v/>
      </c>
      <c r="U91" s="157">
        <f t="shared" si="15"/>
        <v>100</v>
      </c>
      <c r="V91" s="57" t="str">
        <f t="shared" si="12"/>
        <v/>
      </c>
      <c r="W91" s="1"/>
    </row>
    <row r="92" spans="5:23" ht="16.5" customHeight="1" x14ac:dyDescent="0.5">
      <c r="E92" s="23">
        <v>45647</v>
      </c>
      <c r="F92" s="47">
        <v>0.73611111111111116</v>
      </c>
      <c r="G92" s="47" t="s">
        <v>32</v>
      </c>
      <c r="H92" s="48">
        <v>10</v>
      </c>
      <c r="I92" s="48">
        <v>3</v>
      </c>
      <c r="J92" s="48" t="s">
        <v>24</v>
      </c>
      <c r="K92" s="76" t="s">
        <v>40</v>
      </c>
      <c r="L92" s="104">
        <v>12</v>
      </c>
      <c r="M92" s="104">
        <v>22</v>
      </c>
      <c r="N92" s="51">
        <v>6</v>
      </c>
      <c r="O92" s="52">
        <f t="shared" si="9"/>
        <v>0.16666666666666669</v>
      </c>
      <c r="P92" s="112">
        <f t="shared" si="13"/>
        <v>88</v>
      </c>
      <c r="Q92" s="113">
        <v>7.4</v>
      </c>
      <c r="R92" s="57">
        <f t="shared" si="10"/>
        <v>651.20000000000005</v>
      </c>
      <c r="S92" s="157">
        <f t="shared" si="14"/>
        <v>100</v>
      </c>
      <c r="T92" s="57">
        <f t="shared" si="11"/>
        <v>740</v>
      </c>
      <c r="U92" s="157">
        <f t="shared" si="15"/>
        <v>100</v>
      </c>
      <c r="V92" s="57">
        <f t="shared" si="12"/>
        <v>740</v>
      </c>
      <c r="W92" s="1"/>
    </row>
    <row r="93" spans="5:23" ht="16.5" customHeight="1" x14ac:dyDescent="0.5">
      <c r="E93" s="23">
        <v>45647</v>
      </c>
      <c r="F93" s="47">
        <v>0.73611111111111116</v>
      </c>
      <c r="G93" s="47" t="s">
        <v>32</v>
      </c>
      <c r="H93" s="48">
        <v>10</v>
      </c>
      <c r="I93" s="48">
        <v>3</v>
      </c>
      <c r="J93" s="48" t="s">
        <v>24</v>
      </c>
      <c r="K93" s="76" t="s">
        <v>18</v>
      </c>
      <c r="L93" s="104">
        <v>10</v>
      </c>
      <c r="M93" s="104"/>
      <c r="N93" s="51"/>
      <c r="O93" s="52" t="str">
        <f t="shared" si="9"/>
        <v/>
      </c>
      <c r="P93" s="112" t="str">
        <f t="shared" si="13"/>
        <v/>
      </c>
      <c r="Q93" s="158">
        <v>7.4</v>
      </c>
      <c r="R93" s="57" t="str">
        <f t="shared" si="10"/>
        <v/>
      </c>
      <c r="S93" s="157" t="str">
        <f t="shared" si="14"/>
        <v/>
      </c>
      <c r="T93" s="57" t="str">
        <f t="shared" si="11"/>
        <v/>
      </c>
      <c r="U93" s="157">
        <f t="shared" si="15"/>
        <v>100</v>
      </c>
      <c r="V93" s="57">
        <f t="shared" si="12"/>
        <v>740</v>
      </c>
      <c r="W93" s="1"/>
    </row>
    <row r="94" spans="5:23" ht="16.5" customHeight="1" x14ac:dyDescent="0.5">
      <c r="E94" s="23">
        <v>45647</v>
      </c>
      <c r="F94" s="47">
        <v>0.74652777777777779</v>
      </c>
      <c r="G94" s="47" t="s">
        <v>22</v>
      </c>
      <c r="H94" s="48">
        <v>10</v>
      </c>
      <c r="I94" s="48">
        <v>9</v>
      </c>
      <c r="J94" s="48" t="s">
        <v>84</v>
      </c>
      <c r="K94" s="76" t="s">
        <v>60</v>
      </c>
      <c r="L94" s="104">
        <v>10</v>
      </c>
      <c r="M94" s="104">
        <v>10</v>
      </c>
      <c r="N94" s="51">
        <v>2.8</v>
      </c>
      <c r="O94" s="52">
        <f t="shared" si="9"/>
        <v>0.35714285714285715</v>
      </c>
      <c r="P94" s="112">
        <f t="shared" si="13"/>
        <v>40</v>
      </c>
      <c r="Q94" s="113">
        <v>3</v>
      </c>
      <c r="R94" s="57">
        <f t="shared" si="10"/>
        <v>120</v>
      </c>
      <c r="S94" s="157">
        <f t="shared" si="14"/>
        <v>100</v>
      </c>
      <c r="T94" s="57">
        <f t="shared" si="11"/>
        <v>300</v>
      </c>
      <c r="U94" s="157">
        <f t="shared" si="15"/>
        <v>100</v>
      </c>
      <c r="V94" s="57">
        <f t="shared" si="12"/>
        <v>300</v>
      </c>
      <c r="W94" s="1"/>
    </row>
    <row r="95" spans="5:23" ht="16.5" customHeight="1" x14ac:dyDescent="0.5">
      <c r="E95" s="23">
        <v>45647</v>
      </c>
      <c r="F95" s="47">
        <v>0.74652777777777779</v>
      </c>
      <c r="G95" s="47" t="s">
        <v>22</v>
      </c>
      <c r="H95" s="48">
        <v>10</v>
      </c>
      <c r="I95" s="48">
        <v>13</v>
      </c>
      <c r="J95" s="48" t="s">
        <v>26</v>
      </c>
      <c r="K95" s="76" t="s">
        <v>1</v>
      </c>
      <c r="L95" s="104">
        <v>10</v>
      </c>
      <c r="M95" s="104">
        <v>10</v>
      </c>
      <c r="N95" s="51">
        <v>2.9</v>
      </c>
      <c r="O95" s="52">
        <f t="shared" si="9"/>
        <v>0.34482758620689657</v>
      </c>
      <c r="P95" s="112">
        <f t="shared" si="13"/>
        <v>40</v>
      </c>
      <c r="Q95" s="113"/>
      <c r="R95" s="57" t="str">
        <f t="shared" si="10"/>
        <v/>
      </c>
      <c r="S95" s="157">
        <f t="shared" si="14"/>
        <v>100</v>
      </c>
      <c r="T95" s="57" t="str">
        <f t="shared" si="11"/>
        <v/>
      </c>
      <c r="U95" s="157">
        <f t="shared" si="15"/>
        <v>100</v>
      </c>
      <c r="V95" s="57" t="str">
        <f t="shared" si="12"/>
        <v/>
      </c>
      <c r="W95" s="1"/>
    </row>
    <row r="96" spans="5:23" ht="16.5" customHeight="1" x14ac:dyDescent="0.5">
      <c r="E96" s="23">
        <v>45647</v>
      </c>
      <c r="F96" s="47">
        <v>0.7583333333333333</v>
      </c>
      <c r="G96" s="47" t="s">
        <v>28</v>
      </c>
      <c r="H96" s="48">
        <v>9</v>
      </c>
      <c r="I96" s="48">
        <v>8</v>
      </c>
      <c r="J96" s="48" t="s">
        <v>41</v>
      </c>
      <c r="K96" s="76" t="s">
        <v>1</v>
      </c>
      <c r="L96" s="104">
        <v>10</v>
      </c>
      <c r="M96" s="104">
        <v>24</v>
      </c>
      <c r="N96" s="51">
        <v>2.4</v>
      </c>
      <c r="O96" s="52">
        <f t="shared" si="9"/>
        <v>0.41666666666666674</v>
      </c>
      <c r="P96" s="112">
        <f t="shared" si="13"/>
        <v>96</v>
      </c>
      <c r="Q96" s="113"/>
      <c r="R96" s="57" t="str">
        <f t="shared" si="10"/>
        <v/>
      </c>
      <c r="S96" s="157">
        <f t="shared" si="14"/>
        <v>100</v>
      </c>
      <c r="T96" s="57" t="str">
        <f t="shared" si="11"/>
        <v/>
      </c>
      <c r="U96" s="157">
        <f t="shared" si="15"/>
        <v>100</v>
      </c>
      <c r="V96" s="57" t="str">
        <f t="shared" si="12"/>
        <v/>
      </c>
      <c r="W96" s="1"/>
    </row>
    <row r="97" spans="5:23" ht="16.5" customHeight="1" x14ac:dyDescent="0.5">
      <c r="E97" s="23">
        <v>45647</v>
      </c>
      <c r="F97" s="47">
        <v>0.7583333333333333</v>
      </c>
      <c r="G97" s="47" t="s">
        <v>28</v>
      </c>
      <c r="H97" s="48">
        <v>9</v>
      </c>
      <c r="I97" s="48">
        <v>8</v>
      </c>
      <c r="J97" s="48" t="s">
        <v>41</v>
      </c>
      <c r="K97" s="76" t="s">
        <v>13</v>
      </c>
      <c r="L97" s="104">
        <v>14</v>
      </c>
      <c r="M97" s="104"/>
      <c r="N97" s="51"/>
      <c r="O97" s="52"/>
      <c r="P97" s="112" t="str">
        <f t="shared" si="13"/>
        <v/>
      </c>
      <c r="Q97" s="113"/>
      <c r="R97" s="57" t="str">
        <f t="shared" si="10"/>
        <v/>
      </c>
      <c r="S97" s="157" t="str">
        <f t="shared" si="14"/>
        <v/>
      </c>
      <c r="T97" s="57" t="str">
        <f t="shared" si="11"/>
        <v/>
      </c>
      <c r="U97" s="157">
        <f t="shared" si="15"/>
        <v>100</v>
      </c>
      <c r="V97" s="57" t="str">
        <f t="shared" si="12"/>
        <v/>
      </c>
      <c r="W97" s="1"/>
    </row>
    <row r="98" spans="5:23" ht="16.5" customHeight="1" x14ac:dyDescent="0.5">
      <c r="E98" s="23">
        <v>45654</v>
      </c>
      <c r="F98" s="47">
        <v>0.59375</v>
      </c>
      <c r="G98" s="47" t="s">
        <v>22</v>
      </c>
      <c r="H98" s="48">
        <v>3</v>
      </c>
      <c r="I98" s="48">
        <v>2</v>
      </c>
      <c r="J98" s="48" t="s">
        <v>123</v>
      </c>
      <c r="K98" s="76" t="s">
        <v>1</v>
      </c>
      <c r="L98" s="104">
        <v>10</v>
      </c>
      <c r="M98" s="104">
        <v>10</v>
      </c>
      <c r="N98" s="51">
        <v>7</v>
      </c>
      <c r="O98" s="52">
        <f t="shared" ref="O98:O109" si="16">IF(N98="","",100/N98/100)</f>
        <v>0.14285714285714288</v>
      </c>
      <c r="P98" s="112">
        <f t="shared" si="13"/>
        <v>40</v>
      </c>
      <c r="Q98" s="113">
        <v>2.5</v>
      </c>
      <c r="R98" s="57">
        <f t="shared" si="10"/>
        <v>100</v>
      </c>
      <c r="S98" s="157">
        <f t="shared" si="14"/>
        <v>100</v>
      </c>
      <c r="T98" s="57">
        <f t="shared" si="11"/>
        <v>250</v>
      </c>
      <c r="U98" s="157">
        <f t="shared" si="15"/>
        <v>100</v>
      </c>
      <c r="V98" s="57">
        <f t="shared" si="12"/>
        <v>250</v>
      </c>
      <c r="W98" s="1"/>
    </row>
    <row r="99" spans="5:23" ht="16.5" customHeight="1" x14ac:dyDescent="0.5">
      <c r="E99" s="23">
        <v>45654</v>
      </c>
      <c r="F99" s="47">
        <v>0.62361111111111112</v>
      </c>
      <c r="G99" s="47" t="s">
        <v>28</v>
      </c>
      <c r="H99" s="48">
        <v>4</v>
      </c>
      <c r="I99" s="48">
        <v>13</v>
      </c>
      <c r="J99" s="48" t="s">
        <v>115</v>
      </c>
      <c r="K99" s="76" t="s">
        <v>13</v>
      </c>
      <c r="L99" s="104">
        <v>10</v>
      </c>
      <c r="M99" s="104">
        <v>10</v>
      </c>
      <c r="N99" s="51"/>
      <c r="O99" s="52" t="str">
        <f t="shared" si="16"/>
        <v/>
      </c>
      <c r="P99" s="112">
        <f t="shared" si="13"/>
        <v>40</v>
      </c>
      <c r="Q99" s="113"/>
      <c r="R99" s="57" t="str">
        <f t="shared" si="10"/>
        <v/>
      </c>
      <c r="S99" s="157">
        <f t="shared" si="14"/>
        <v>100</v>
      </c>
      <c r="T99" s="57" t="str">
        <f t="shared" si="11"/>
        <v/>
      </c>
      <c r="U99" s="157">
        <f t="shared" si="15"/>
        <v>100</v>
      </c>
      <c r="V99" s="57" t="str">
        <f t="shared" si="12"/>
        <v/>
      </c>
      <c r="W99" s="1"/>
    </row>
    <row r="100" spans="5:23" ht="16.5" customHeight="1" x14ac:dyDescent="0.5">
      <c r="E100" s="23">
        <v>45654</v>
      </c>
      <c r="F100" s="47">
        <v>0.62847222222222221</v>
      </c>
      <c r="G100" s="47" t="s">
        <v>108</v>
      </c>
      <c r="H100" s="48">
        <v>6</v>
      </c>
      <c r="I100" s="48">
        <v>1</v>
      </c>
      <c r="J100" s="48" t="s">
        <v>114</v>
      </c>
      <c r="K100" s="76" t="s">
        <v>1</v>
      </c>
      <c r="L100" s="104">
        <v>10</v>
      </c>
      <c r="M100" s="104">
        <v>35</v>
      </c>
      <c r="N100" s="51">
        <v>2</v>
      </c>
      <c r="O100" s="52">
        <f t="shared" si="16"/>
        <v>0.5</v>
      </c>
      <c r="P100" s="112">
        <f t="shared" si="13"/>
        <v>140</v>
      </c>
      <c r="Q100" s="113">
        <v>1.9</v>
      </c>
      <c r="R100" s="57">
        <f t="shared" si="10"/>
        <v>266</v>
      </c>
      <c r="S100" s="157">
        <f t="shared" si="14"/>
        <v>100</v>
      </c>
      <c r="T100" s="57">
        <f t="shared" si="11"/>
        <v>190</v>
      </c>
      <c r="U100" s="157">
        <f t="shared" si="15"/>
        <v>100</v>
      </c>
      <c r="V100" s="57">
        <f t="shared" si="12"/>
        <v>190</v>
      </c>
      <c r="W100" s="1"/>
    </row>
    <row r="101" spans="5:23" ht="16.5" customHeight="1" x14ac:dyDescent="0.5">
      <c r="E101" s="23">
        <v>45654</v>
      </c>
      <c r="F101" s="47">
        <v>0.62847222222222221</v>
      </c>
      <c r="G101" s="47" t="s">
        <v>108</v>
      </c>
      <c r="H101" s="48">
        <v>6</v>
      </c>
      <c r="I101" s="48">
        <v>1</v>
      </c>
      <c r="J101" s="48" t="s">
        <v>114</v>
      </c>
      <c r="K101" s="76" t="s">
        <v>40</v>
      </c>
      <c r="L101" s="104">
        <v>15</v>
      </c>
      <c r="M101" s="104"/>
      <c r="N101" s="51"/>
      <c r="O101" s="52" t="str">
        <f t="shared" si="16"/>
        <v/>
      </c>
      <c r="P101" s="112" t="str">
        <f t="shared" si="13"/>
        <v/>
      </c>
      <c r="Q101" s="113">
        <v>1.9</v>
      </c>
      <c r="R101" s="57" t="str">
        <f t="shared" si="10"/>
        <v/>
      </c>
      <c r="S101" s="157" t="str">
        <f t="shared" si="14"/>
        <v/>
      </c>
      <c r="T101" s="57" t="str">
        <f t="shared" si="11"/>
        <v/>
      </c>
      <c r="U101" s="157">
        <f t="shared" si="15"/>
        <v>100</v>
      </c>
      <c r="V101" s="57">
        <f t="shared" si="12"/>
        <v>190</v>
      </c>
      <c r="W101" s="1"/>
    </row>
    <row r="102" spans="5:23" ht="16.5" customHeight="1" x14ac:dyDescent="0.5">
      <c r="E102" s="23">
        <v>45654</v>
      </c>
      <c r="F102" s="47">
        <v>0.62847222222222221</v>
      </c>
      <c r="G102" s="47" t="s">
        <v>108</v>
      </c>
      <c r="H102" s="48">
        <v>6</v>
      </c>
      <c r="I102" s="48">
        <v>1</v>
      </c>
      <c r="J102" s="48" t="s">
        <v>114</v>
      </c>
      <c r="K102" s="76" t="s">
        <v>13</v>
      </c>
      <c r="L102" s="104">
        <v>10</v>
      </c>
      <c r="M102" s="104"/>
      <c r="N102" s="51"/>
      <c r="O102" s="52" t="str">
        <f t="shared" si="16"/>
        <v/>
      </c>
      <c r="P102" s="112" t="str">
        <f t="shared" si="13"/>
        <v/>
      </c>
      <c r="Q102" s="113">
        <v>1.9</v>
      </c>
      <c r="R102" s="57" t="str">
        <f t="shared" si="10"/>
        <v/>
      </c>
      <c r="S102" s="157" t="str">
        <f t="shared" si="14"/>
        <v/>
      </c>
      <c r="T102" s="57" t="str">
        <f t="shared" si="11"/>
        <v/>
      </c>
      <c r="U102" s="157">
        <f t="shared" si="15"/>
        <v>100</v>
      </c>
      <c r="V102" s="57">
        <f t="shared" si="12"/>
        <v>190</v>
      </c>
      <c r="W102" s="1"/>
    </row>
    <row r="103" spans="5:23" ht="16.5" customHeight="1" x14ac:dyDescent="0.5">
      <c r="E103" s="23">
        <v>45654</v>
      </c>
      <c r="F103" s="47">
        <v>0.64236111111111116</v>
      </c>
      <c r="G103" s="47" t="s">
        <v>22</v>
      </c>
      <c r="H103" s="48">
        <v>5</v>
      </c>
      <c r="I103" s="48">
        <v>8</v>
      </c>
      <c r="J103" s="48" t="s">
        <v>145</v>
      </c>
      <c r="K103" s="76" t="s">
        <v>60</v>
      </c>
      <c r="L103" s="104">
        <v>10</v>
      </c>
      <c r="M103" s="104">
        <v>10</v>
      </c>
      <c r="N103" s="51">
        <v>18</v>
      </c>
      <c r="O103" s="52">
        <f t="shared" si="16"/>
        <v>5.5555555555555552E-2</v>
      </c>
      <c r="P103" s="112">
        <f t="shared" si="13"/>
        <v>40</v>
      </c>
      <c r="Q103" s="113"/>
      <c r="R103" s="57" t="str">
        <f t="shared" ref="R103:R129" si="17">IF(P103="","",IF(Q103="","",Q103*P103))</f>
        <v/>
      </c>
      <c r="S103" s="157">
        <f t="shared" si="14"/>
        <v>100</v>
      </c>
      <c r="T103" s="57" t="str">
        <f t="shared" ref="T103:T129" si="18">IF(S103="","",IF(Q103="","",S103*Q103))</f>
        <v/>
      </c>
      <c r="U103" s="157">
        <f t="shared" si="15"/>
        <v>100</v>
      </c>
      <c r="V103" s="57" t="str">
        <f t="shared" ref="V103:V129" si="19">IF(Q103="","",U103*Q103)</f>
        <v/>
      </c>
      <c r="W103" s="1"/>
    </row>
    <row r="104" spans="5:23" ht="16.5" customHeight="1" x14ac:dyDescent="0.5">
      <c r="E104" s="23">
        <v>45654</v>
      </c>
      <c r="F104" s="47">
        <v>0.64236111111111116</v>
      </c>
      <c r="G104" s="47" t="s">
        <v>22</v>
      </c>
      <c r="H104" s="48">
        <v>5</v>
      </c>
      <c r="I104" s="48">
        <v>3</v>
      </c>
      <c r="J104" s="48" t="s">
        <v>146</v>
      </c>
      <c r="K104" s="76" t="s">
        <v>60</v>
      </c>
      <c r="L104" s="104">
        <v>10</v>
      </c>
      <c r="M104" s="104">
        <v>10</v>
      </c>
      <c r="N104" s="51">
        <v>2.8</v>
      </c>
      <c r="O104" s="52">
        <f t="shared" si="16"/>
        <v>0.35714285714285715</v>
      </c>
      <c r="P104" s="112">
        <f t="shared" si="13"/>
        <v>40</v>
      </c>
      <c r="Q104" s="113"/>
      <c r="R104" s="57" t="str">
        <f t="shared" si="17"/>
        <v/>
      </c>
      <c r="S104" s="157">
        <f t="shared" si="14"/>
        <v>100</v>
      </c>
      <c r="T104" s="57" t="str">
        <f t="shared" si="18"/>
        <v/>
      </c>
      <c r="U104" s="157">
        <f t="shared" si="15"/>
        <v>100</v>
      </c>
      <c r="V104" s="57" t="str">
        <f t="shared" si="19"/>
        <v/>
      </c>
      <c r="W104" s="1"/>
    </row>
    <row r="105" spans="5:23" ht="16.5" customHeight="1" x14ac:dyDescent="0.5">
      <c r="E105" s="23">
        <v>45654</v>
      </c>
      <c r="F105" s="47">
        <v>0.64236111111111116</v>
      </c>
      <c r="G105" s="47" t="s">
        <v>22</v>
      </c>
      <c r="H105" s="48">
        <v>5</v>
      </c>
      <c r="I105" s="48">
        <v>4</v>
      </c>
      <c r="J105" s="48" t="s">
        <v>124</v>
      </c>
      <c r="K105" s="76" t="s">
        <v>1</v>
      </c>
      <c r="L105" s="104">
        <v>10</v>
      </c>
      <c r="M105" s="104">
        <v>10</v>
      </c>
      <c r="N105" s="51">
        <v>3.5</v>
      </c>
      <c r="O105" s="52">
        <f t="shared" si="16"/>
        <v>0.28571428571428575</v>
      </c>
      <c r="P105" s="112">
        <f t="shared" si="13"/>
        <v>40</v>
      </c>
      <c r="Q105" s="113"/>
      <c r="R105" s="57" t="str">
        <f t="shared" si="17"/>
        <v/>
      </c>
      <c r="S105" s="157">
        <f t="shared" si="14"/>
        <v>100</v>
      </c>
      <c r="T105" s="57" t="str">
        <f t="shared" si="18"/>
        <v/>
      </c>
      <c r="U105" s="157">
        <f t="shared" si="15"/>
        <v>100</v>
      </c>
      <c r="V105" s="57" t="str">
        <f t="shared" si="19"/>
        <v/>
      </c>
      <c r="W105" s="1"/>
    </row>
    <row r="106" spans="5:23" ht="16.5" customHeight="1" x14ac:dyDescent="0.5">
      <c r="E106" s="23">
        <v>45654</v>
      </c>
      <c r="F106" s="47">
        <v>0.65625</v>
      </c>
      <c r="G106" s="47" t="s">
        <v>108</v>
      </c>
      <c r="H106" s="48">
        <v>7</v>
      </c>
      <c r="I106" s="48">
        <v>9</v>
      </c>
      <c r="J106" s="48" t="s">
        <v>109</v>
      </c>
      <c r="K106" s="76" t="s">
        <v>18</v>
      </c>
      <c r="L106" s="104">
        <v>10</v>
      </c>
      <c r="M106" s="104">
        <v>10</v>
      </c>
      <c r="N106" s="51">
        <v>2.9</v>
      </c>
      <c r="O106" s="52">
        <f t="shared" si="16"/>
        <v>0.34482758620689657</v>
      </c>
      <c r="P106" s="112">
        <f t="shared" si="13"/>
        <v>40</v>
      </c>
      <c r="Q106" s="113"/>
      <c r="R106" s="57" t="str">
        <f t="shared" si="17"/>
        <v/>
      </c>
      <c r="S106" s="157">
        <f t="shared" si="14"/>
        <v>100</v>
      </c>
      <c r="T106" s="57" t="str">
        <f t="shared" si="18"/>
        <v/>
      </c>
      <c r="U106" s="157">
        <f t="shared" si="15"/>
        <v>100</v>
      </c>
      <c r="V106" s="57" t="str">
        <f t="shared" si="19"/>
        <v/>
      </c>
      <c r="W106" s="1"/>
    </row>
    <row r="107" spans="5:23" ht="16.5" customHeight="1" x14ac:dyDescent="0.5">
      <c r="E107" s="23">
        <v>45654</v>
      </c>
      <c r="F107" s="47">
        <v>0.65625</v>
      </c>
      <c r="G107" s="47" t="s">
        <v>108</v>
      </c>
      <c r="H107" s="48">
        <v>7</v>
      </c>
      <c r="I107" s="48">
        <v>7</v>
      </c>
      <c r="J107" s="48" t="s">
        <v>110</v>
      </c>
      <c r="K107" s="76" t="s">
        <v>40</v>
      </c>
      <c r="L107" s="104">
        <v>12</v>
      </c>
      <c r="M107" s="104">
        <v>22</v>
      </c>
      <c r="N107" s="51">
        <v>4</v>
      </c>
      <c r="O107" s="52">
        <f t="shared" si="16"/>
        <v>0.25</v>
      </c>
      <c r="P107" s="112">
        <f t="shared" si="13"/>
        <v>88</v>
      </c>
      <c r="Q107" s="113"/>
      <c r="R107" s="57" t="str">
        <f t="shared" si="17"/>
        <v/>
      </c>
      <c r="S107" s="157">
        <f t="shared" si="14"/>
        <v>100</v>
      </c>
      <c r="T107" s="57" t="str">
        <f t="shared" si="18"/>
        <v/>
      </c>
      <c r="U107" s="157">
        <f t="shared" si="15"/>
        <v>100</v>
      </c>
      <c r="V107" s="57" t="str">
        <f t="shared" si="19"/>
        <v/>
      </c>
      <c r="W107" s="1"/>
    </row>
    <row r="108" spans="5:23" ht="16.5" customHeight="1" x14ac:dyDescent="0.5">
      <c r="E108" s="23">
        <v>45654</v>
      </c>
      <c r="F108" s="47">
        <v>0.65625</v>
      </c>
      <c r="G108" s="47" t="s">
        <v>108</v>
      </c>
      <c r="H108" s="48">
        <v>7</v>
      </c>
      <c r="I108" s="48">
        <v>7</v>
      </c>
      <c r="J108" s="48" t="s">
        <v>110</v>
      </c>
      <c r="K108" s="76" t="s">
        <v>18</v>
      </c>
      <c r="L108" s="104">
        <v>10</v>
      </c>
      <c r="M108" s="104"/>
      <c r="N108" s="51"/>
      <c r="O108" s="52" t="str">
        <f t="shared" si="16"/>
        <v/>
      </c>
      <c r="P108" s="112" t="str">
        <f t="shared" si="13"/>
        <v/>
      </c>
      <c r="Q108" s="113"/>
      <c r="R108" s="57" t="str">
        <f t="shared" si="17"/>
        <v/>
      </c>
      <c r="S108" s="157" t="str">
        <f t="shared" si="14"/>
        <v/>
      </c>
      <c r="T108" s="57" t="str">
        <f t="shared" si="18"/>
        <v/>
      </c>
      <c r="U108" s="157">
        <f t="shared" si="15"/>
        <v>100</v>
      </c>
      <c r="V108" s="57" t="str">
        <f t="shared" si="19"/>
        <v/>
      </c>
      <c r="W108" s="1"/>
    </row>
    <row r="109" spans="5:23" ht="16.5" customHeight="1" x14ac:dyDescent="0.5">
      <c r="E109" s="23">
        <v>45654</v>
      </c>
      <c r="F109" s="47">
        <v>0.66666666666666663</v>
      </c>
      <c r="G109" s="47" t="s">
        <v>22</v>
      </c>
      <c r="H109" s="48">
        <v>6</v>
      </c>
      <c r="I109" s="48">
        <v>2</v>
      </c>
      <c r="J109" s="48" t="s">
        <v>90</v>
      </c>
      <c r="K109" s="76" t="s">
        <v>1</v>
      </c>
      <c r="L109" s="104">
        <v>10</v>
      </c>
      <c r="M109" s="104">
        <v>10</v>
      </c>
      <c r="N109" s="51">
        <v>2.9</v>
      </c>
      <c r="O109" s="52">
        <f t="shared" si="16"/>
        <v>0.34482758620689657</v>
      </c>
      <c r="P109" s="112">
        <f t="shared" si="13"/>
        <v>40</v>
      </c>
      <c r="Q109" s="113"/>
      <c r="R109" s="57" t="str">
        <f t="shared" si="17"/>
        <v/>
      </c>
      <c r="S109" s="157">
        <f t="shared" si="14"/>
        <v>100</v>
      </c>
      <c r="T109" s="57" t="str">
        <f t="shared" si="18"/>
        <v/>
      </c>
      <c r="U109" s="157">
        <f t="shared" si="15"/>
        <v>100</v>
      </c>
      <c r="V109" s="57" t="str">
        <f t="shared" si="19"/>
        <v/>
      </c>
      <c r="W109" s="1"/>
    </row>
    <row r="110" spans="5:23" ht="16.5" customHeight="1" x14ac:dyDescent="0.25">
      <c r="E110" s="23">
        <v>45654</v>
      </c>
      <c r="F110" s="47">
        <v>0.66666666666666663</v>
      </c>
      <c r="G110" s="47" t="s">
        <v>22</v>
      </c>
      <c r="H110" s="48">
        <v>6</v>
      </c>
      <c r="I110" s="48">
        <v>10</v>
      </c>
      <c r="J110" s="48" t="s">
        <v>147</v>
      </c>
      <c r="K110" s="76" t="s">
        <v>60</v>
      </c>
      <c r="L110" s="104">
        <v>10</v>
      </c>
      <c r="M110" s="104">
        <v>10</v>
      </c>
      <c r="N110" s="51">
        <v>7</v>
      </c>
      <c r="O110" s="52"/>
      <c r="P110" s="112">
        <f t="shared" si="13"/>
        <v>40</v>
      </c>
      <c r="Q110" s="113"/>
      <c r="R110" s="57" t="str">
        <f t="shared" si="17"/>
        <v/>
      </c>
      <c r="S110" s="157">
        <f t="shared" si="14"/>
        <v>100</v>
      </c>
      <c r="T110" s="57" t="str">
        <f t="shared" si="18"/>
        <v/>
      </c>
      <c r="U110" s="157">
        <f t="shared" si="15"/>
        <v>100</v>
      </c>
      <c r="V110" s="57" t="str">
        <f t="shared" si="19"/>
        <v/>
      </c>
    </row>
    <row r="111" spans="5:23" ht="16.5" customHeight="1" x14ac:dyDescent="0.5">
      <c r="E111" s="23">
        <v>45654</v>
      </c>
      <c r="F111" s="47">
        <v>0.68055555555555558</v>
      </c>
      <c r="G111" s="47" t="s">
        <v>108</v>
      </c>
      <c r="H111" s="48">
        <v>8</v>
      </c>
      <c r="I111" s="48">
        <v>3</v>
      </c>
      <c r="J111" s="48" t="s">
        <v>125</v>
      </c>
      <c r="K111" s="76" t="s">
        <v>1</v>
      </c>
      <c r="L111" s="104">
        <v>12</v>
      </c>
      <c r="M111" s="104">
        <v>27</v>
      </c>
      <c r="N111" s="51">
        <v>4.8</v>
      </c>
      <c r="O111" s="52">
        <f t="shared" ref="O111:O113" si="20">IF(N111="","",100/N111/100)</f>
        <v>0.20833333333333337</v>
      </c>
      <c r="P111" s="112">
        <f t="shared" si="13"/>
        <v>108</v>
      </c>
      <c r="Q111" s="113">
        <v>4.2</v>
      </c>
      <c r="R111" s="57">
        <f t="shared" si="17"/>
        <v>453.6</v>
      </c>
      <c r="S111" s="157">
        <f t="shared" si="14"/>
        <v>100</v>
      </c>
      <c r="T111" s="57">
        <f t="shared" si="18"/>
        <v>420</v>
      </c>
      <c r="U111" s="157">
        <f t="shared" si="15"/>
        <v>100</v>
      </c>
      <c r="V111" s="57">
        <f t="shared" si="19"/>
        <v>420</v>
      </c>
      <c r="W111" s="1"/>
    </row>
    <row r="112" spans="5:23" ht="16.5" customHeight="1" x14ac:dyDescent="0.25">
      <c r="E112" s="23">
        <v>45654</v>
      </c>
      <c r="F112" s="47">
        <v>0.68055555555555558</v>
      </c>
      <c r="G112" s="47" t="s">
        <v>108</v>
      </c>
      <c r="H112" s="48">
        <v>8</v>
      </c>
      <c r="I112" s="48">
        <v>3</v>
      </c>
      <c r="J112" s="48" t="s">
        <v>125</v>
      </c>
      <c r="K112" s="76" t="s">
        <v>40</v>
      </c>
      <c r="L112" s="104">
        <v>15</v>
      </c>
      <c r="M112" s="104"/>
      <c r="N112" s="51"/>
      <c r="O112" s="52" t="str">
        <f t="shared" si="20"/>
        <v/>
      </c>
      <c r="P112" s="112" t="str">
        <f t="shared" si="13"/>
        <v/>
      </c>
      <c r="Q112" s="113">
        <v>4.2</v>
      </c>
      <c r="R112" s="57" t="str">
        <f t="shared" si="17"/>
        <v/>
      </c>
      <c r="S112" s="157" t="str">
        <f t="shared" si="14"/>
        <v/>
      </c>
      <c r="T112" s="57" t="str">
        <f t="shared" si="18"/>
        <v/>
      </c>
      <c r="U112" s="157">
        <f t="shared" si="15"/>
        <v>100</v>
      </c>
      <c r="V112" s="57">
        <f t="shared" si="19"/>
        <v>420</v>
      </c>
    </row>
    <row r="113" spans="5:23" ht="16.5" customHeight="1" x14ac:dyDescent="0.25">
      <c r="E113" s="23">
        <v>45654</v>
      </c>
      <c r="F113" s="47">
        <v>0.69444444444444442</v>
      </c>
      <c r="G113" s="47" t="s">
        <v>22</v>
      </c>
      <c r="H113" s="48">
        <v>7</v>
      </c>
      <c r="I113" s="48">
        <v>3</v>
      </c>
      <c r="J113" s="48" t="s">
        <v>126</v>
      </c>
      <c r="K113" s="76" t="s">
        <v>1</v>
      </c>
      <c r="L113" s="104">
        <v>10</v>
      </c>
      <c r="M113" s="104">
        <v>10</v>
      </c>
      <c r="N113" s="51">
        <v>4.2</v>
      </c>
      <c r="O113" s="52">
        <f t="shared" si="20"/>
        <v>0.23809523809523811</v>
      </c>
      <c r="P113" s="112">
        <f t="shared" si="13"/>
        <v>40</v>
      </c>
      <c r="Q113" s="113"/>
      <c r="R113" s="57" t="str">
        <f t="shared" si="17"/>
        <v/>
      </c>
      <c r="S113" s="157">
        <f t="shared" si="14"/>
        <v>100</v>
      </c>
      <c r="T113" s="57" t="str">
        <f t="shared" si="18"/>
        <v/>
      </c>
      <c r="U113" s="157">
        <f t="shared" si="15"/>
        <v>100</v>
      </c>
      <c r="V113" s="57" t="str">
        <f t="shared" si="19"/>
        <v/>
      </c>
    </row>
    <row r="114" spans="5:23" ht="16.5" customHeight="1" x14ac:dyDescent="0.5">
      <c r="E114" s="23">
        <v>45654</v>
      </c>
      <c r="F114" s="47">
        <v>0.70833333333333337</v>
      </c>
      <c r="G114" s="47" t="s">
        <v>108</v>
      </c>
      <c r="H114" s="48">
        <v>9</v>
      </c>
      <c r="I114" s="48">
        <v>12</v>
      </c>
      <c r="J114" s="48" t="s">
        <v>112</v>
      </c>
      <c r="K114" s="76" t="s">
        <v>40</v>
      </c>
      <c r="L114" s="104">
        <v>12</v>
      </c>
      <c r="M114" s="104">
        <v>22</v>
      </c>
      <c r="N114" s="51">
        <v>16</v>
      </c>
      <c r="O114" s="52"/>
      <c r="P114" s="112">
        <f t="shared" si="13"/>
        <v>88</v>
      </c>
      <c r="Q114" s="158"/>
      <c r="R114" s="57" t="str">
        <f t="shared" si="17"/>
        <v/>
      </c>
      <c r="S114" s="157">
        <f t="shared" si="14"/>
        <v>100</v>
      </c>
      <c r="T114" s="57" t="str">
        <f t="shared" si="18"/>
        <v/>
      </c>
      <c r="U114" s="157">
        <f t="shared" si="15"/>
        <v>100</v>
      </c>
      <c r="V114" s="57" t="str">
        <f t="shared" si="19"/>
        <v/>
      </c>
      <c r="W114" s="1"/>
    </row>
    <row r="115" spans="5:23" ht="16.5" customHeight="1" x14ac:dyDescent="0.25">
      <c r="E115" s="23">
        <v>45654</v>
      </c>
      <c r="F115" s="47">
        <v>0.70833333333333337</v>
      </c>
      <c r="G115" s="47" t="s">
        <v>108</v>
      </c>
      <c r="H115" s="48">
        <v>9</v>
      </c>
      <c r="I115" s="48">
        <v>12</v>
      </c>
      <c r="J115" s="48" t="s">
        <v>112</v>
      </c>
      <c r="K115" s="76" t="s">
        <v>18</v>
      </c>
      <c r="L115" s="104">
        <v>10</v>
      </c>
      <c r="M115" s="104"/>
      <c r="N115" s="51"/>
      <c r="O115" s="52" t="str">
        <f t="shared" ref="O115:O116" si="21">IF(N115="","",100/N115/100)</f>
        <v/>
      </c>
      <c r="P115" s="112" t="str">
        <f t="shared" si="13"/>
        <v/>
      </c>
      <c r="Q115" s="158"/>
      <c r="R115" s="57" t="str">
        <f t="shared" si="17"/>
        <v/>
      </c>
      <c r="S115" s="157" t="str">
        <f t="shared" si="14"/>
        <v/>
      </c>
      <c r="T115" s="57" t="str">
        <f t="shared" si="18"/>
        <v/>
      </c>
      <c r="U115" s="157">
        <f t="shared" si="15"/>
        <v>100</v>
      </c>
      <c r="V115" s="57" t="str">
        <f t="shared" si="19"/>
        <v/>
      </c>
    </row>
    <row r="116" spans="5:23" ht="16.5" customHeight="1" x14ac:dyDescent="0.25">
      <c r="E116" s="23">
        <v>45654</v>
      </c>
      <c r="F116" s="47">
        <v>0.70833333333333337</v>
      </c>
      <c r="G116" s="47" t="s">
        <v>108</v>
      </c>
      <c r="H116" s="48">
        <v>9</v>
      </c>
      <c r="I116" s="48">
        <v>11</v>
      </c>
      <c r="J116" s="48" t="s">
        <v>111</v>
      </c>
      <c r="K116" s="76" t="s">
        <v>1</v>
      </c>
      <c r="L116" s="104">
        <v>12</v>
      </c>
      <c r="M116" s="104">
        <v>35</v>
      </c>
      <c r="N116" s="51">
        <v>5.5</v>
      </c>
      <c r="O116" s="52">
        <f t="shared" si="21"/>
        <v>0.18181818181818182</v>
      </c>
      <c r="P116" s="112">
        <f t="shared" si="13"/>
        <v>140</v>
      </c>
      <c r="Q116" s="113"/>
      <c r="R116" s="57" t="str">
        <f t="shared" si="17"/>
        <v/>
      </c>
      <c r="S116" s="157">
        <f t="shared" si="14"/>
        <v>100</v>
      </c>
      <c r="T116" s="57" t="str">
        <f t="shared" si="18"/>
        <v/>
      </c>
      <c r="U116" s="157">
        <f t="shared" si="15"/>
        <v>100</v>
      </c>
      <c r="V116" s="57" t="str">
        <f t="shared" si="19"/>
        <v/>
      </c>
    </row>
    <row r="117" spans="5:23" ht="16.5" customHeight="1" x14ac:dyDescent="0.5">
      <c r="E117" s="23">
        <v>45654</v>
      </c>
      <c r="F117" s="47">
        <v>0.70833333333333337</v>
      </c>
      <c r="G117" s="47" t="s">
        <v>108</v>
      </c>
      <c r="H117" s="48">
        <v>9</v>
      </c>
      <c r="I117" s="48">
        <v>11</v>
      </c>
      <c r="J117" s="48" t="s">
        <v>111</v>
      </c>
      <c r="K117" s="76" t="s">
        <v>40</v>
      </c>
      <c r="L117" s="104">
        <v>13</v>
      </c>
      <c r="M117" s="104"/>
      <c r="N117" s="51"/>
      <c r="O117" s="52"/>
      <c r="P117" s="112" t="str">
        <f t="shared" si="13"/>
        <v/>
      </c>
      <c r="Q117" s="113"/>
      <c r="R117" s="57" t="str">
        <f t="shared" si="17"/>
        <v/>
      </c>
      <c r="S117" s="157" t="str">
        <f t="shared" si="14"/>
        <v/>
      </c>
      <c r="T117" s="57" t="str">
        <f t="shared" si="18"/>
        <v/>
      </c>
      <c r="U117" s="157">
        <f t="shared" si="15"/>
        <v>100</v>
      </c>
      <c r="V117" s="57" t="str">
        <f t="shared" si="19"/>
        <v/>
      </c>
      <c r="W117" s="1"/>
    </row>
    <row r="118" spans="5:23" ht="16.5" customHeight="1" x14ac:dyDescent="0.5">
      <c r="E118" s="23">
        <v>45654</v>
      </c>
      <c r="F118" s="47">
        <v>0.70833333333333337</v>
      </c>
      <c r="G118" s="47" t="s">
        <v>108</v>
      </c>
      <c r="H118" s="48">
        <v>9</v>
      </c>
      <c r="I118" s="48">
        <v>11</v>
      </c>
      <c r="J118" s="48" t="s">
        <v>111</v>
      </c>
      <c r="K118" s="76" t="s">
        <v>18</v>
      </c>
      <c r="L118" s="104">
        <v>10</v>
      </c>
      <c r="M118" s="104"/>
      <c r="N118" s="51"/>
      <c r="O118" s="52" t="str">
        <f t="shared" ref="O118:O121" si="22">IF(N118="","",100/N118/100)</f>
        <v/>
      </c>
      <c r="P118" s="112" t="str">
        <f t="shared" si="13"/>
        <v/>
      </c>
      <c r="Q118" s="113"/>
      <c r="R118" s="57" t="str">
        <f t="shared" si="17"/>
        <v/>
      </c>
      <c r="S118" s="157" t="str">
        <f t="shared" si="14"/>
        <v/>
      </c>
      <c r="T118" s="57" t="str">
        <f t="shared" si="18"/>
        <v/>
      </c>
      <c r="U118" s="157">
        <f t="shared" si="15"/>
        <v>100</v>
      </c>
      <c r="V118" s="57" t="str">
        <f t="shared" si="19"/>
        <v/>
      </c>
      <c r="W118" s="1"/>
    </row>
    <row r="119" spans="5:23" ht="16.5" customHeight="1" x14ac:dyDescent="0.5">
      <c r="E119" s="23">
        <v>45654</v>
      </c>
      <c r="F119" s="47">
        <v>0.72222222222222221</v>
      </c>
      <c r="G119" s="47" t="s">
        <v>22</v>
      </c>
      <c r="H119" s="48">
        <v>8</v>
      </c>
      <c r="I119" s="48">
        <v>16</v>
      </c>
      <c r="J119" s="48" t="s">
        <v>148</v>
      </c>
      <c r="K119" s="76" t="s">
        <v>60</v>
      </c>
      <c r="L119" s="104">
        <v>10</v>
      </c>
      <c r="M119" s="104">
        <v>10</v>
      </c>
      <c r="N119" s="51">
        <v>6.5</v>
      </c>
      <c r="O119" s="52">
        <f t="shared" si="22"/>
        <v>0.15384615384615385</v>
      </c>
      <c r="P119" s="112">
        <f t="shared" si="13"/>
        <v>40</v>
      </c>
      <c r="Q119" s="113"/>
      <c r="R119" s="57" t="str">
        <f t="shared" si="17"/>
        <v/>
      </c>
      <c r="S119" s="157">
        <f t="shared" si="14"/>
        <v>100</v>
      </c>
      <c r="T119" s="57" t="str">
        <f t="shared" si="18"/>
        <v/>
      </c>
      <c r="U119" s="157">
        <f t="shared" si="15"/>
        <v>100</v>
      </c>
      <c r="V119" s="57" t="str">
        <f t="shared" si="19"/>
        <v/>
      </c>
      <c r="W119" s="1"/>
    </row>
    <row r="120" spans="5:23" ht="16.5" customHeight="1" x14ac:dyDescent="0.5">
      <c r="E120" s="23">
        <v>45654</v>
      </c>
      <c r="F120" s="47">
        <v>0.72222222222222221</v>
      </c>
      <c r="G120" s="47" t="s">
        <v>22</v>
      </c>
      <c r="H120" s="48">
        <v>8</v>
      </c>
      <c r="I120" s="48">
        <v>5</v>
      </c>
      <c r="J120" s="48" t="s">
        <v>149</v>
      </c>
      <c r="K120" s="76" t="s">
        <v>60</v>
      </c>
      <c r="L120" s="104">
        <v>10</v>
      </c>
      <c r="M120" s="104">
        <v>10</v>
      </c>
      <c r="N120" s="51">
        <v>2.7</v>
      </c>
      <c r="O120" s="52">
        <f t="shared" si="22"/>
        <v>0.37037037037037041</v>
      </c>
      <c r="P120" s="112">
        <f t="shared" si="13"/>
        <v>40</v>
      </c>
      <c r="Q120" s="113">
        <v>3.1</v>
      </c>
      <c r="R120" s="57">
        <f t="shared" si="17"/>
        <v>124</v>
      </c>
      <c r="S120" s="157">
        <f t="shared" si="14"/>
        <v>100</v>
      </c>
      <c r="T120" s="57">
        <f t="shared" si="18"/>
        <v>310</v>
      </c>
      <c r="U120" s="157">
        <f t="shared" si="15"/>
        <v>100</v>
      </c>
      <c r="V120" s="57">
        <f t="shared" si="19"/>
        <v>310</v>
      </c>
      <c r="W120" s="1"/>
    </row>
    <row r="121" spans="5:23" ht="16.5" customHeight="1" x14ac:dyDescent="0.5">
      <c r="E121" s="23">
        <v>45654</v>
      </c>
      <c r="F121" s="47">
        <v>0.73611111111111116</v>
      </c>
      <c r="G121" s="47" t="s">
        <v>108</v>
      </c>
      <c r="H121" s="48">
        <v>10</v>
      </c>
      <c r="I121" s="48">
        <v>14</v>
      </c>
      <c r="J121" s="48" t="s">
        <v>113</v>
      </c>
      <c r="K121" s="76" t="s">
        <v>1</v>
      </c>
      <c r="L121" s="104">
        <v>12</v>
      </c>
      <c r="M121" s="104">
        <v>42</v>
      </c>
      <c r="N121" s="51">
        <v>3.6</v>
      </c>
      <c r="O121" s="52">
        <f t="shared" si="22"/>
        <v>0.27777777777777779</v>
      </c>
      <c r="P121" s="112">
        <f t="shared" si="13"/>
        <v>168</v>
      </c>
      <c r="Q121" s="113">
        <v>2.7</v>
      </c>
      <c r="R121" s="57">
        <f t="shared" si="17"/>
        <v>453.6</v>
      </c>
      <c r="S121" s="157">
        <f t="shared" si="14"/>
        <v>100</v>
      </c>
      <c r="T121" s="57">
        <f t="shared" si="18"/>
        <v>270</v>
      </c>
      <c r="U121" s="157">
        <f t="shared" si="15"/>
        <v>100</v>
      </c>
      <c r="V121" s="57">
        <f t="shared" si="19"/>
        <v>270</v>
      </c>
      <c r="W121" s="1"/>
    </row>
    <row r="122" spans="5:23" ht="16.5" customHeight="1" x14ac:dyDescent="0.5">
      <c r="E122" s="23">
        <v>45654</v>
      </c>
      <c r="F122" s="47">
        <v>0.73611111111111116</v>
      </c>
      <c r="G122" s="47" t="s">
        <v>108</v>
      </c>
      <c r="H122" s="48">
        <v>10</v>
      </c>
      <c r="I122" s="48">
        <v>14</v>
      </c>
      <c r="J122" s="48" t="s">
        <v>113</v>
      </c>
      <c r="K122" s="76" t="s">
        <v>40</v>
      </c>
      <c r="L122" s="104">
        <v>20</v>
      </c>
      <c r="M122" s="104"/>
      <c r="N122" s="51"/>
      <c r="O122" s="52"/>
      <c r="P122" s="112" t="str">
        <f t="shared" si="13"/>
        <v/>
      </c>
      <c r="Q122" s="113">
        <v>2.7</v>
      </c>
      <c r="R122" s="57" t="str">
        <f t="shared" si="17"/>
        <v/>
      </c>
      <c r="S122" s="157" t="str">
        <f t="shared" si="14"/>
        <v/>
      </c>
      <c r="T122" s="57" t="str">
        <f t="shared" si="18"/>
        <v/>
      </c>
      <c r="U122" s="157">
        <f t="shared" si="15"/>
        <v>100</v>
      </c>
      <c r="V122" s="57">
        <f t="shared" si="19"/>
        <v>270</v>
      </c>
      <c r="W122" s="1"/>
    </row>
    <row r="123" spans="5:23" ht="16.5" customHeight="1" x14ac:dyDescent="0.5">
      <c r="E123" s="23">
        <v>45654</v>
      </c>
      <c r="F123" s="47">
        <v>0.73611111111111116</v>
      </c>
      <c r="G123" s="47" t="s">
        <v>108</v>
      </c>
      <c r="H123" s="48">
        <v>10</v>
      </c>
      <c r="I123" s="48">
        <v>14</v>
      </c>
      <c r="J123" s="48" t="s">
        <v>113</v>
      </c>
      <c r="K123" s="76" t="s">
        <v>18</v>
      </c>
      <c r="L123" s="104">
        <v>10</v>
      </c>
      <c r="M123" s="104"/>
      <c r="N123" s="51"/>
      <c r="O123" s="52" t="str">
        <f t="shared" ref="O123:O144" si="23">IF(N123="","",100/N123/100)</f>
        <v/>
      </c>
      <c r="P123" s="112" t="str">
        <f t="shared" si="13"/>
        <v/>
      </c>
      <c r="Q123" s="113">
        <v>2.7</v>
      </c>
      <c r="R123" s="57" t="str">
        <f t="shared" si="17"/>
        <v/>
      </c>
      <c r="S123" s="157" t="str">
        <f t="shared" si="14"/>
        <v/>
      </c>
      <c r="T123" s="57" t="str">
        <f t="shared" si="18"/>
        <v/>
      </c>
      <c r="U123" s="157">
        <f t="shared" si="15"/>
        <v>100</v>
      </c>
      <c r="V123" s="57">
        <f t="shared" si="19"/>
        <v>270</v>
      </c>
      <c r="W123" s="1"/>
    </row>
    <row r="124" spans="5:23" ht="16.5" customHeight="1" x14ac:dyDescent="0.5">
      <c r="E124" s="23">
        <v>45654</v>
      </c>
      <c r="F124" s="47">
        <v>0.74652777777777779</v>
      </c>
      <c r="G124" s="47" t="s">
        <v>22</v>
      </c>
      <c r="H124" s="48">
        <v>9</v>
      </c>
      <c r="I124" s="48">
        <v>5</v>
      </c>
      <c r="J124" s="48" t="s">
        <v>150</v>
      </c>
      <c r="K124" s="76" t="s">
        <v>60</v>
      </c>
      <c r="L124" s="104">
        <v>10</v>
      </c>
      <c r="M124" s="104">
        <v>10</v>
      </c>
      <c r="N124" s="51">
        <v>15</v>
      </c>
      <c r="O124" s="52">
        <f t="shared" si="23"/>
        <v>6.6666666666666666E-2</v>
      </c>
      <c r="P124" s="112">
        <f t="shared" si="13"/>
        <v>40</v>
      </c>
      <c r="Q124" s="113"/>
      <c r="R124" s="57" t="str">
        <f t="shared" si="17"/>
        <v/>
      </c>
      <c r="S124" s="157">
        <f t="shared" si="14"/>
        <v>100</v>
      </c>
      <c r="T124" s="57" t="str">
        <f t="shared" si="18"/>
        <v/>
      </c>
      <c r="U124" s="157">
        <f t="shared" si="15"/>
        <v>100</v>
      </c>
      <c r="V124" s="57" t="str">
        <f t="shared" si="19"/>
        <v/>
      </c>
      <c r="W124" s="1"/>
    </row>
    <row r="125" spans="5:23" ht="16.5" customHeight="1" x14ac:dyDescent="0.5">
      <c r="E125" s="23">
        <v>45654</v>
      </c>
      <c r="F125" s="47">
        <v>0.74652777777777779</v>
      </c>
      <c r="G125" s="47" t="s">
        <v>22</v>
      </c>
      <c r="H125" s="48">
        <v>9</v>
      </c>
      <c r="I125" s="48">
        <v>6</v>
      </c>
      <c r="J125" s="48" t="s">
        <v>127</v>
      </c>
      <c r="K125" s="76" t="s">
        <v>1</v>
      </c>
      <c r="L125" s="104">
        <v>10</v>
      </c>
      <c r="M125" s="104">
        <v>10</v>
      </c>
      <c r="N125" s="51">
        <v>5.5</v>
      </c>
      <c r="O125" s="52">
        <f t="shared" si="23"/>
        <v>0.18181818181818182</v>
      </c>
      <c r="P125" s="112">
        <f t="shared" si="13"/>
        <v>40</v>
      </c>
      <c r="Q125" s="113">
        <v>5.5</v>
      </c>
      <c r="R125" s="57">
        <f t="shared" si="17"/>
        <v>220</v>
      </c>
      <c r="S125" s="157">
        <f t="shared" si="14"/>
        <v>100</v>
      </c>
      <c r="T125" s="57">
        <f t="shared" si="18"/>
        <v>550</v>
      </c>
      <c r="U125" s="157">
        <f t="shared" si="15"/>
        <v>100</v>
      </c>
      <c r="V125" s="57">
        <f t="shared" si="19"/>
        <v>550</v>
      </c>
      <c r="W125" s="1"/>
    </row>
    <row r="126" spans="5:23" ht="16.5" customHeight="1" x14ac:dyDescent="0.5">
      <c r="E126" s="23">
        <v>45654</v>
      </c>
      <c r="F126" s="47">
        <v>0.74652777777777779</v>
      </c>
      <c r="G126" s="47" t="s">
        <v>22</v>
      </c>
      <c r="H126" s="48">
        <v>9</v>
      </c>
      <c r="I126" s="48">
        <v>7</v>
      </c>
      <c r="J126" s="48" t="s">
        <v>151</v>
      </c>
      <c r="K126" s="76" t="s">
        <v>60</v>
      </c>
      <c r="L126" s="104">
        <v>10</v>
      </c>
      <c r="M126" s="104">
        <v>10</v>
      </c>
      <c r="N126" s="51">
        <v>9.5</v>
      </c>
      <c r="O126" s="52">
        <f t="shared" si="23"/>
        <v>0.10526315789473685</v>
      </c>
      <c r="P126" s="112">
        <f t="shared" si="13"/>
        <v>40</v>
      </c>
      <c r="Q126" s="113"/>
      <c r="R126" s="57" t="str">
        <f t="shared" si="17"/>
        <v/>
      </c>
      <c r="S126" s="157">
        <f t="shared" si="14"/>
        <v>100</v>
      </c>
      <c r="T126" s="57" t="str">
        <f t="shared" si="18"/>
        <v/>
      </c>
      <c r="U126" s="157">
        <f t="shared" si="15"/>
        <v>100</v>
      </c>
      <c r="V126" s="57" t="str">
        <f t="shared" si="19"/>
        <v/>
      </c>
      <c r="W126" s="1"/>
    </row>
    <row r="127" spans="5:23" ht="16.5" customHeight="1" x14ac:dyDescent="0.5">
      <c r="E127" s="23">
        <v>45661</v>
      </c>
      <c r="F127" s="47">
        <v>0.54861111111111116</v>
      </c>
      <c r="G127" s="47" t="s">
        <v>22</v>
      </c>
      <c r="H127" s="48">
        <v>2</v>
      </c>
      <c r="I127" s="48">
        <v>1</v>
      </c>
      <c r="J127" s="48" t="s">
        <v>152</v>
      </c>
      <c r="K127" s="48" t="s">
        <v>60</v>
      </c>
      <c r="L127" s="104">
        <v>10</v>
      </c>
      <c r="M127" s="104">
        <v>10</v>
      </c>
      <c r="N127" s="51">
        <v>4.4000000000000004</v>
      </c>
      <c r="O127" s="52">
        <f t="shared" si="23"/>
        <v>0.22727272727272727</v>
      </c>
      <c r="P127" s="112">
        <f t="shared" si="13"/>
        <v>40</v>
      </c>
      <c r="Q127" s="113"/>
      <c r="R127" s="57" t="str">
        <f t="shared" si="17"/>
        <v/>
      </c>
      <c r="S127" s="157">
        <f t="shared" si="14"/>
        <v>100</v>
      </c>
      <c r="T127" s="57" t="str">
        <f t="shared" si="18"/>
        <v/>
      </c>
      <c r="U127" s="157">
        <f t="shared" si="15"/>
        <v>100</v>
      </c>
      <c r="V127" s="57" t="str">
        <f t="shared" si="19"/>
        <v/>
      </c>
      <c r="W127" s="1"/>
    </row>
    <row r="128" spans="5:23" ht="16.5" customHeight="1" x14ac:dyDescent="0.5">
      <c r="E128" s="23">
        <v>45661</v>
      </c>
      <c r="F128" s="47">
        <v>0.54861111111111116</v>
      </c>
      <c r="G128" s="47" t="s">
        <v>22</v>
      </c>
      <c r="H128" s="48">
        <v>2</v>
      </c>
      <c r="I128" s="48">
        <v>10</v>
      </c>
      <c r="J128" s="48" t="s">
        <v>153</v>
      </c>
      <c r="K128" s="48" t="s">
        <v>60</v>
      </c>
      <c r="L128" s="104">
        <v>10</v>
      </c>
      <c r="M128" s="104">
        <v>10</v>
      </c>
      <c r="N128" s="51">
        <v>7.5</v>
      </c>
      <c r="O128" s="52">
        <f t="shared" si="23"/>
        <v>0.13333333333333333</v>
      </c>
      <c r="P128" s="112">
        <f t="shared" si="13"/>
        <v>40</v>
      </c>
      <c r="Q128" s="113"/>
      <c r="R128" s="57" t="str">
        <f t="shared" si="17"/>
        <v/>
      </c>
      <c r="S128" s="157">
        <f t="shared" si="14"/>
        <v>100</v>
      </c>
      <c r="T128" s="57" t="str">
        <f t="shared" si="18"/>
        <v/>
      </c>
      <c r="U128" s="157">
        <f t="shared" si="15"/>
        <v>100</v>
      </c>
      <c r="V128" s="57" t="str">
        <f t="shared" si="19"/>
        <v/>
      </c>
      <c r="W128" s="1"/>
    </row>
    <row r="129" spans="5:23" ht="16.5" customHeight="1" x14ac:dyDescent="0.5">
      <c r="E129" s="23">
        <v>45661</v>
      </c>
      <c r="F129" s="47">
        <v>0.60763888888888884</v>
      </c>
      <c r="G129" s="47" t="s">
        <v>129</v>
      </c>
      <c r="H129" s="48">
        <v>5</v>
      </c>
      <c r="I129" s="48">
        <v>1</v>
      </c>
      <c r="J129" s="48" t="s">
        <v>131</v>
      </c>
      <c r="K129" s="48" t="s">
        <v>40</v>
      </c>
      <c r="L129" s="104">
        <v>12</v>
      </c>
      <c r="M129" s="104">
        <v>22</v>
      </c>
      <c r="N129" s="51">
        <v>3.7</v>
      </c>
      <c r="O129" s="52">
        <f t="shared" si="23"/>
        <v>0.27027027027027023</v>
      </c>
      <c r="P129" s="112">
        <f t="shared" si="13"/>
        <v>88</v>
      </c>
      <c r="Q129" s="113"/>
      <c r="R129" s="57" t="str">
        <f t="shared" si="17"/>
        <v/>
      </c>
      <c r="S129" s="157">
        <f t="shared" si="14"/>
        <v>100</v>
      </c>
      <c r="T129" s="57" t="str">
        <f t="shared" si="18"/>
        <v/>
      </c>
      <c r="U129" s="157">
        <f t="shared" si="15"/>
        <v>100</v>
      </c>
      <c r="V129" s="57" t="str">
        <f t="shared" si="19"/>
        <v/>
      </c>
      <c r="W129" s="1"/>
    </row>
    <row r="130" spans="5:23" ht="16.5" customHeight="1" x14ac:dyDescent="0.5">
      <c r="E130" s="23">
        <v>45661</v>
      </c>
      <c r="F130" s="47">
        <v>0.60763888888888884</v>
      </c>
      <c r="G130" s="47" t="s">
        <v>129</v>
      </c>
      <c r="H130" s="48">
        <v>5</v>
      </c>
      <c r="I130" s="48">
        <v>1</v>
      </c>
      <c r="J130" s="48" t="s">
        <v>131</v>
      </c>
      <c r="K130" s="48" t="s">
        <v>18</v>
      </c>
      <c r="L130" s="104">
        <v>10</v>
      </c>
      <c r="M130" s="104"/>
      <c r="N130" s="51"/>
      <c r="O130" s="52" t="str">
        <f t="shared" si="23"/>
        <v/>
      </c>
      <c r="P130" s="112" t="str">
        <f t="shared" si="13"/>
        <v/>
      </c>
      <c r="Q130" s="113"/>
      <c r="R130" s="57" t="str">
        <f t="shared" ref="R130:R144" si="24">IF(P130="","",IF(Q130="","",Q130*P130))</f>
        <v/>
      </c>
      <c r="S130" s="157" t="str">
        <f t="shared" si="14"/>
        <v/>
      </c>
      <c r="T130" s="57" t="str">
        <f t="shared" ref="T130:T144" si="25">IF(S130="","",IF(Q130="","",S130*Q130))</f>
        <v/>
      </c>
      <c r="U130" s="157">
        <f t="shared" si="15"/>
        <v>100</v>
      </c>
      <c r="V130" s="57" t="str">
        <f t="shared" ref="V130:V144" si="26">IF(Q130="","",U130*Q130)</f>
        <v/>
      </c>
      <c r="W130" s="1"/>
    </row>
    <row r="131" spans="5:23" ht="16.5" customHeight="1" x14ac:dyDescent="0.5">
      <c r="E131" s="23">
        <v>45661</v>
      </c>
      <c r="F131" s="47">
        <v>0.60763888888888884</v>
      </c>
      <c r="G131" s="47" t="s">
        <v>129</v>
      </c>
      <c r="H131" s="48">
        <v>5</v>
      </c>
      <c r="I131" s="48">
        <v>2</v>
      </c>
      <c r="J131" s="48" t="s">
        <v>132</v>
      </c>
      <c r="K131" s="48" t="s">
        <v>1</v>
      </c>
      <c r="L131" s="104">
        <v>12</v>
      </c>
      <c r="M131" s="104">
        <v>22</v>
      </c>
      <c r="N131" s="51">
        <v>6</v>
      </c>
      <c r="O131" s="52">
        <f t="shared" si="23"/>
        <v>0.16666666666666669</v>
      </c>
      <c r="P131" s="112">
        <f t="shared" si="13"/>
        <v>88</v>
      </c>
      <c r="Q131" s="113"/>
      <c r="R131" s="57" t="str">
        <f t="shared" si="24"/>
        <v/>
      </c>
      <c r="S131" s="157">
        <f t="shared" si="14"/>
        <v>100</v>
      </c>
      <c r="T131" s="57" t="str">
        <f t="shared" si="25"/>
        <v/>
      </c>
      <c r="U131" s="157">
        <f t="shared" si="15"/>
        <v>100</v>
      </c>
      <c r="V131" s="57" t="str">
        <f t="shared" si="26"/>
        <v/>
      </c>
      <c r="W131" s="1"/>
    </row>
    <row r="132" spans="5:23" ht="16.5" customHeight="1" x14ac:dyDescent="0.5">
      <c r="E132" s="23">
        <v>45661</v>
      </c>
      <c r="F132" s="47">
        <v>0.60763888888888884</v>
      </c>
      <c r="G132" s="47" t="s">
        <v>129</v>
      </c>
      <c r="H132" s="48">
        <v>5</v>
      </c>
      <c r="I132" s="48">
        <v>2</v>
      </c>
      <c r="J132" s="48" t="s">
        <v>132</v>
      </c>
      <c r="K132" s="48" t="s">
        <v>13</v>
      </c>
      <c r="L132" s="104">
        <v>10</v>
      </c>
      <c r="M132" s="104"/>
      <c r="N132" s="51"/>
      <c r="O132" s="52" t="str">
        <f t="shared" si="23"/>
        <v/>
      </c>
      <c r="P132" s="112" t="str">
        <f t="shared" si="13"/>
        <v/>
      </c>
      <c r="Q132" s="113"/>
      <c r="R132" s="57" t="str">
        <f t="shared" si="24"/>
        <v/>
      </c>
      <c r="S132" s="157" t="str">
        <f t="shared" si="14"/>
        <v/>
      </c>
      <c r="T132" s="57" t="str">
        <f t="shared" si="25"/>
        <v/>
      </c>
      <c r="U132" s="157">
        <f t="shared" si="15"/>
        <v>100</v>
      </c>
      <c r="V132" s="57" t="str">
        <f t="shared" si="26"/>
        <v/>
      </c>
      <c r="W132" s="1"/>
    </row>
    <row r="133" spans="5:23" ht="16.5" customHeight="1" x14ac:dyDescent="0.5">
      <c r="E133" s="23">
        <v>45661</v>
      </c>
      <c r="F133" s="47">
        <v>0.60763888888888884</v>
      </c>
      <c r="G133" s="47" t="s">
        <v>129</v>
      </c>
      <c r="H133" s="48">
        <v>5</v>
      </c>
      <c r="I133" s="48">
        <v>8</v>
      </c>
      <c r="J133" s="48" t="s">
        <v>130</v>
      </c>
      <c r="K133" s="48" t="s">
        <v>18</v>
      </c>
      <c r="L133" s="104">
        <v>10</v>
      </c>
      <c r="M133" s="104">
        <v>10</v>
      </c>
      <c r="N133" s="51">
        <v>3.1</v>
      </c>
      <c r="O133" s="52">
        <f t="shared" si="23"/>
        <v>0.32258064516129031</v>
      </c>
      <c r="P133" s="112">
        <f t="shared" si="13"/>
        <v>40</v>
      </c>
      <c r="Q133" s="113">
        <v>3.2</v>
      </c>
      <c r="R133" s="57">
        <f t="shared" si="24"/>
        <v>128</v>
      </c>
      <c r="S133" s="157">
        <f t="shared" si="14"/>
        <v>100</v>
      </c>
      <c r="T133" s="57">
        <f t="shared" si="25"/>
        <v>320</v>
      </c>
      <c r="U133" s="157">
        <f t="shared" si="15"/>
        <v>100</v>
      </c>
      <c r="V133" s="57">
        <f t="shared" si="26"/>
        <v>320</v>
      </c>
      <c r="W133" s="1"/>
    </row>
    <row r="134" spans="5:23" ht="16.5" customHeight="1" x14ac:dyDescent="0.5">
      <c r="E134" s="23">
        <v>45661</v>
      </c>
      <c r="F134" s="47">
        <v>0.62152777777777779</v>
      </c>
      <c r="G134" s="47" t="s">
        <v>22</v>
      </c>
      <c r="H134" s="48">
        <v>5</v>
      </c>
      <c r="I134" s="48">
        <v>13</v>
      </c>
      <c r="J134" s="48" t="s">
        <v>154</v>
      </c>
      <c r="K134" s="48" t="s">
        <v>60</v>
      </c>
      <c r="L134" s="104">
        <v>10</v>
      </c>
      <c r="M134" s="104">
        <v>10</v>
      </c>
      <c r="N134" s="51">
        <v>3.3</v>
      </c>
      <c r="O134" s="52">
        <f t="shared" si="23"/>
        <v>0.30303030303030304</v>
      </c>
      <c r="P134" s="112">
        <f t="shared" si="13"/>
        <v>40</v>
      </c>
      <c r="Q134" s="113">
        <v>3.7</v>
      </c>
      <c r="R134" s="57">
        <f t="shared" si="24"/>
        <v>148</v>
      </c>
      <c r="S134" s="157">
        <f t="shared" si="14"/>
        <v>100</v>
      </c>
      <c r="T134" s="57">
        <f t="shared" si="25"/>
        <v>370</v>
      </c>
      <c r="U134" s="157">
        <f t="shared" si="15"/>
        <v>100</v>
      </c>
      <c r="V134" s="57">
        <f t="shared" si="26"/>
        <v>370</v>
      </c>
      <c r="W134" s="1"/>
    </row>
    <row r="135" spans="5:23" ht="16.5" customHeight="1" x14ac:dyDescent="0.5">
      <c r="E135" s="23">
        <v>45661</v>
      </c>
      <c r="F135" s="47">
        <v>0.63541666666666663</v>
      </c>
      <c r="G135" s="47" t="s">
        <v>129</v>
      </c>
      <c r="H135" s="48">
        <v>6</v>
      </c>
      <c r="I135" s="48">
        <v>10</v>
      </c>
      <c r="J135" s="48" t="s">
        <v>133</v>
      </c>
      <c r="K135" s="48" t="s">
        <v>1</v>
      </c>
      <c r="L135" s="104">
        <v>12</v>
      </c>
      <c r="M135" s="104">
        <v>22</v>
      </c>
      <c r="N135" s="51">
        <v>2.4</v>
      </c>
      <c r="O135" s="52">
        <f t="shared" si="23"/>
        <v>0.41666666666666674</v>
      </c>
      <c r="P135" s="112">
        <f t="shared" si="13"/>
        <v>88</v>
      </c>
      <c r="Q135" s="113"/>
      <c r="R135" s="57" t="str">
        <f t="shared" si="24"/>
        <v/>
      </c>
      <c r="S135" s="157">
        <f t="shared" si="14"/>
        <v>100</v>
      </c>
      <c r="T135" s="57" t="str">
        <f t="shared" si="25"/>
        <v/>
      </c>
      <c r="U135" s="157">
        <f t="shared" si="15"/>
        <v>100</v>
      </c>
      <c r="V135" s="57" t="str">
        <f t="shared" si="26"/>
        <v/>
      </c>
      <c r="W135" s="1"/>
    </row>
    <row r="136" spans="5:23" ht="16.5" customHeight="1" x14ac:dyDescent="0.5">
      <c r="E136" s="23">
        <v>45661</v>
      </c>
      <c r="F136" s="47">
        <v>0.63541666666666663</v>
      </c>
      <c r="G136" s="47" t="s">
        <v>129</v>
      </c>
      <c r="H136" s="48">
        <v>6</v>
      </c>
      <c r="I136" s="48">
        <v>10</v>
      </c>
      <c r="J136" s="48" t="s">
        <v>133</v>
      </c>
      <c r="K136" s="48" t="s">
        <v>13</v>
      </c>
      <c r="L136" s="104">
        <v>10</v>
      </c>
      <c r="M136" s="104"/>
      <c r="N136" s="51"/>
      <c r="O136" s="52" t="str">
        <f t="shared" si="23"/>
        <v/>
      </c>
      <c r="P136" s="112" t="str">
        <f t="shared" ref="P136:P144" si="27">IF(M136="","",(M136*($P$1/1000)/$Q$1)*$P$2)</f>
        <v/>
      </c>
      <c r="Q136" s="113"/>
      <c r="R136" s="57" t="str">
        <f t="shared" si="24"/>
        <v/>
      </c>
      <c r="S136" s="157" t="str">
        <f t="shared" ref="S136:S144" si="28">IF(P136="","",$S$2)</f>
        <v/>
      </c>
      <c r="T136" s="57" t="str">
        <f t="shared" si="25"/>
        <v/>
      </c>
      <c r="U136" s="157">
        <f t="shared" ref="U136:U144" si="29">$U$1</f>
        <v>100</v>
      </c>
      <c r="V136" s="57" t="str">
        <f t="shared" si="26"/>
        <v/>
      </c>
      <c r="W136" s="1"/>
    </row>
    <row r="137" spans="5:23" ht="16.5" customHeight="1" x14ac:dyDescent="0.5">
      <c r="E137" s="23">
        <v>45661</v>
      </c>
      <c r="F137" s="47">
        <v>0.67708333333333337</v>
      </c>
      <c r="G137" s="47" t="s">
        <v>22</v>
      </c>
      <c r="H137" s="48">
        <v>7</v>
      </c>
      <c r="I137" s="48">
        <v>7</v>
      </c>
      <c r="J137" s="48" t="s">
        <v>155</v>
      </c>
      <c r="K137" s="48" t="s">
        <v>60</v>
      </c>
      <c r="L137" s="104">
        <v>10</v>
      </c>
      <c r="M137" s="104">
        <v>10</v>
      </c>
      <c r="N137" s="51">
        <v>2.8</v>
      </c>
      <c r="O137" s="52">
        <f t="shared" si="23"/>
        <v>0.35714285714285715</v>
      </c>
      <c r="P137" s="112">
        <f t="shared" si="27"/>
        <v>40</v>
      </c>
      <c r="Q137" s="113">
        <v>2.2000000000000002</v>
      </c>
      <c r="R137" s="57">
        <f t="shared" si="24"/>
        <v>88</v>
      </c>
      <c r="S137" s="157">
        <f t="shared" si="28"/>
        <v>100</v>
      </c>
      <c r="T137" s="57">
        <f t="shared" si="25"/>
        <v>220.00000000000003</v>
      </c>
      <c r="U137" s="157">
        <f t="shared" si="29"/>
        <v>100</v>
      </c>
      <c r="V137" s="57">
        <f t="shared" si="26"/>
        <v>220.00000000000003</v>
      </c>
      <c r="W137" s="1"/>
    </row>
    <row r="138" spans="5:23" ht="16.5" customHeight="1" x14ac:dyDescent="0.25">
      <c r="E138" s="23">
        <v>45661</v>
      </c>
      <c r="F138" s="47">
        <v>0.69097222222222221</v>
      </c>
      <c r="G138" s="47" t="s">
        <v>129</v>
      </c>
      <c r="H138" s="48">
        <v>8</v>
      </c>
      <c r="I138" s="48">
        <v>3</v>
      </c>
      <c r="J138" s="48" t="s">
        <v>134</v>
      </c>
      <c r="K138" s="48" t="s">
        <v>1</v>
      </c>
      <c r="L138" s="104">
        <v>12</v>
      </c>
      <c r="M138" s="104">
        <v>32</v>
      </c>
      <c r="N138" s="51">
        <v>4</v>
      </c>
      <c r="O138" s="52">
        <f t="shared" si="23"/>
        <v>0.25</v>
      </c>
      <c r="P138" s="112">
        <f t="shared" si="27"/>
        <v>128</v>
      </c>
      <c r="Q138" s="113"/>
      <c r="R138" s="57" t="str">
        <f t="shared" si="24"/>
        <v/>
      </c>
      <c r="S138" s="157">
        <f t="shared" si="28"/>
        <v>100</v>
      </c>
      <c r="T138" s="57" t="str">
        <f t="shared" si="25"/>
        <v/>
      </c>
      <c r="U138" s="157">
        <f t="shared" si="29"/>
        <v>100</v>
      </c>
      <c r="V138" s="57" t="str">
        <f t="shared" si="26"/>
        <v/>
      </c>
    </row>
    <row r="139" spans="5:23" ht="16.5" customHeight="1" x14ac:dyDescent="0.25">
      <c r="E139" s="23">
        <v>45661</v>
      </c>
      <c r="F139" s="47">
        <v>0.69097222222222221</v>
      </c>
      <c r="G139" s="47" t="s">
        <v>129</v>
      </c>
      <c r="H139" s="48">
        <v>8</v>
      </c>
      <c r="I139" s="48">
        <v>3</v>
      </c>
      <c r="J139" s="48" t="s">
        <v>134</v>
      </c>
      <c r="K139" s="48" t="s">
        <v>40</v>
      </c>
      <c r="L139" s="104">
        <v>20</v>
      </c>
      <c r="M139" s="104"/>
      <c r="N139" s="51"/>
      <c r="O139" s="52" t="str">
        <f t="shared" si="23"/>
        <v/>
      </c>
      <c r="P139" s="112" t="str">
        <f t="shared" si="27"/>
        <v/>
      </c>
      <c r="Q139" s="113"/>
      <c r="R139" s="57" t="str">
        <f t="shared" si="24"/>
        <v/>
      </c>
      <c r="S139" s="157" t="str">
        <f t="shared" si="28"/>
        <v/>
      </c>
      <c r="T139" s="57" t="str">
        <f t="shared" si="25"/>
        <v/>
      </c>
      <c r="U139" s="157">
        <f t="shared" si="29"/>
        <v>100</v>
      </c>
      <c r="V139" s="57" t="str">
        <f t="shared" si="26"/>
        <v/>
      </c>
    </row>
    <row r="140" spans="5:23" ht="16.5" customHeight="1" x14ac:dyDescent="0.5">
      <c r="E140" s="23">
        <v>45661</v>
      </c>
      <c r="F140" s="47">
        <v>0.70486111111111116</v>
      </c>
      <c r="G140" s="47" t="s">
        <v>22</v>
      </c>
      <c r="H140" s="48">
        <v>8</v>
      </c>
      <c r="I140" s="48">
        <v>17</v>
      </c>
      <c r="J140" s="48" t="s">
        <v>156</v>
      </c>
      <c r="K140" s="48" t="s">
        <v>60</v>
      </c>
      <c r="L140" s="104">
        <v>10</v>
      </c>
      <c r="M140" s="104">
        <v>10</v>
      </c>
      <c r="N140" s="51">
        <v>3.5</v>
      </c>
      <c r="O140" s="52">
        <f t="shared" si="23"/>
        <v>0.28571428571428575</v>
      </c>
      <c r="P140" s="112">
        <f t="shared" si="27"/>
        <v>40</v>
      </c>
      <c r="Q140" s="113"/>
      <c r="R140" s="57" t="str">
        <f t="shared" si="24"/>
        <v/>
      </c>
      <c r="S140" s="157">
        <f t="shared" si="28"/>
        <v>100</v>
      </c>
      <c r="T140" s="57" t="str">
        <f t="shared" si="25"/>
        <v/>
      </c>
      <c r="U140" s="157">
        <f t="shared" si="29"/>
        <v>100</v>
      </c>
      <c r="V140" s="57" t="str">
        <f t="shared" si="26"/>
        <v/>
      </c>
      <c r="W140" s="1"/>
    </row>
    <row r="141" spans="5:23" ht="16.5" customHeight="1" x14ac:dyDescent="0.25">
      <c r="E141" s="23">
        <v>45661</v>
      </c>
      <c r="F141" s="47">
        <v>0.70486111111111116</v>
      </c>
      <c r="G141" s="47" t="s">
        <v>22</v>
      </c>
      <c r="H141" s="48">
        <v>8</v>
      </c>
      <c r="I141" s="48">
        <v>2</v>
      </c>
      <c r="J141" s="48" t="s">
        <v>157</v>
      </c>
      <c r="K141" s="48" t="s">
        <v>60</v>
      </c>
      <c r="L141" s="104">
        <v>10</v>
      </c>
      <c r="M141" s="104">
        <v>10</v>
      </c>
      <c r="N141" s="51">
        <v>6.5</v>
      </c>
      <c r="O141" s="52">
        <f t="shared" si="23"/>
        <v>0.15384615384615385</v>
      </c>
      <c r="P141" s="112">
        <f t="shared" si="27"/>
        <v>40</v>
      </c>
      <c r="Q141" s="113">
        <v>8.9</v>
      </c>
      <c r="R141" s="57">
        <f t="shared" si="24"/>
        <v>356</v>
      </c>
      <c r="S141" s="157">
        <f t="shared" si="28"/>
        <v>100</v>
      </c>
      <c r="T141" s="57">
        <f t="shared" si="25"/>
        <v>890</v>
      </c>
      <c r="U141" s="157">
        <f t="shared" si="29"/>
        <v>100</v>
      </c>
      <c r="V141" s="57">
        <f t="shared" si="26"/>
        <v>890</v>
      </c>
    </row>
    <row r="142" spans="5:23" ht="16.5" customHeight="1" x14ac:dyDescent="0.25">
      <c r="E142" s="23">
        <v>45661</v>
      </c>
      <c r="F142" s="47">
        <v>0.71875</v>
      </c>
      <c r="G142" s="47" t="s">
        <v>129</v>
      </c>
      <c r="H142" s="48">
        <v>9</v>
      </c>
      <c r="I142" s="48">
        <v>8</v>
      </c>
      <c r="J142" s="48" t="s">
        <v>135</v>
      </c>
      <c r="K142" s="48" t="s">
        <v>1</v>
      </c>
      <c r="L142" s="104">
        <v>12</v>
      </c>
      <c r="M142" s="104">
        <v>12</v>
      </c>
      <c r="N142" s="51">
        <v>2.9</v>
      </c>
      <c r="O142" s="52">
        <f t="shared" si="23"/>
        <v>0.34482758620689657</v>
      </c>
      <c r="P142" s="112">
        <f t="shared" si="27"/>
        <v>48</v>
      </c>
      <c r="Q142" s="113"/>
      <c r="R142" s="57" t="str">
        <f t="shared" si="24"/>
        <v/>
      </c>
      <c r="S142" s="157">
        <f t="shared" si="28"/>
        <v>100</v>
      </c>
      <c r="T142" s="57" t="str">
        <f t="shared" si="25"/>
        <v/>
      </c>
      <c r="U142" s="157">
        <f t="shared" si="29"/>
        <v>100</v>
      </c>
      <c r="V142" s="57" t="str">
        <f t="shared" si="26"/>
        <v/>
      </c>
    </row>
    <row r="143" spans="5:23" ht="16.5" customHeight="1" x14ac:dyDescent="0.5">
      <c r="E143" s="23">
        <v>45661</v>
      </c>
      <c r="F143" s="47">
        <v>0.73263888888888884</v>
      </c>
      <c r="G143" s="47" t="s">
        <v>22</v>
      </c>
      <c r="H143" s="48">
        <v>9</v>
      </c>
      <c r="I143" s="48">
        <v>4</v>
      </c>
      <c r="J143" s="48" t="s">
        <v>25</v>
      </c>
      <c r="K143" s="48" t="s">
        <v>60</v>
      </c>
      <c r="L143" s="104">
        <v>10</v>
      </c>
      <c r="M143" s="104">
        <v>10</v>
      </c>
      <c r="N143" s="51">
        <v>3.3</v>
      </c>
      <c r="O143" s="52">
        <f t="shared" si="23"/>
        <v>0.30303030303030304</v>
      </c>
      <c r="P143" s="112">
        <f t="shared" si="27"/>
        <v>40</v>
      </c>
      <c r="Q143" s="113"/>
      <c r="R143" s="57" t="str">
        <f t="shared" si="24"/>
        <v/>
      </c>
      <c r="S143" s="157">
        <f t="shared" si="28"/>
        <v>100</v>
      </c>
      <c r="T143" s="57" t="str">
        <f t="shared" si="25"/>
        <v/>
      </c>
      <c r="U143" s="157">
        <f t="shared" si="29"/>
        <v>100</v>
      </c>
      <c r="V143" s="57" t="str">
        <f t="shared" si="26"/>
        <v/>
      </c>
      <c r="W143" s="1"/>
    </row>
    <row r="144" spans="5:23" ht="16.5" customHeight="1" x14ac:dyDescent="0.5">
      <c r="E144" s="23">
        <v>45661</v>
      </c>
      <c r="F144" s="47">
        <v>0.75694444444444442</v>
      </c>
      <c r="G144" s="47" t="s">
        <v>22</v>
      </c>
      <c r="H144" s="48">
        <v>10</v>
      </c>
      <c r="I144" s="48">
        <v>6</v>
      </c>
      <c r="J144" s="48" t="s">
        <v>136</v>
      </c>
      <c r="K144" s="48" t="s">
        <v>1</v>
      </c>
      <c r="L144" s="104">
        <v>10</v>
      </c>
      <c r="M144" s="104">
        <v>10</v>
      </c>
      <c r="N144" s="51">
        <v>6</v>
      </c>
      <c r="O144" s="52">
        <f t="shared" si="23"/>
        <v>0.16666666666666669</v>
      </c>
      <c r="P144" s="112">
        <f t="shared" si="27"/>
        <v>40</v>
      </c>
      <c r="Q144" s="113"/>
      <c r="R144" s="57" t="str">
        <f t="shared" si="24"/>
        <v/>
      </c>
      <c r="S144" s="157">
        <f t="shared" si="28"/>
        <v>100</v>
      </c>
      <c r="T144" s="57" t="str">
        <f t="shared" si="25"/>
        <v/>
      </c>
      <c r="U144" s="157">
        <f t="shared" si="29"/>
        <v>100</v>
      </c>
      <c r="V144" s="57" t="str">
        <f t="shared" si="26"/>
        <v/>
      </c>
      <c r="W144" s="1"/>
    </row>
    <row r="145" spans="5:23" ht="16.5" customHeight="1" x14ac:dyDescent="0.5">
      <c r="E145" s="23"/>
      <c r="F145" s="47"/>
      <c r="G145" s="47"/>
      <c r="H145" s="48"/>
      <c r="I145" s="48"/>
      <c r="J145" s="48"/>
      <c r="K145" s="48"/>
      <c r="L145" s="49"/>
      <c r="M145" s="50"/>
      <c r="N145" s="51"/>
      <c r="O145" s="52"/>
      <c r="P145" s="53"/>
      <c r="Q145" s="54"/>
      <c r="R145" s="28"/>
      <c r="S145" s="56"/>
      <c r="T145" s="9"/>
      <c r="U145" s="56"/>
      <c r="V145" s="159"/>
      <c r="W145" s="1"/>
    </row>
    <row r="146" spans="5:23" ht="24.75" customHeight="1" x14ac:dyDescent="0.25">
      <c r="E146" s="23"/>
      <c r="F146" s="58"/>
      <c r="G146" s="59"/>
      <c r="H146" s="60"/>
      <c r="I146" s="60"/>
      <c r="J146" s="61" t="s">
        <v>14</v>
      </c>
      <c r="K146" s="180">
        <f>COUNTA(K7:K145)</f>
        <v>138</v>
      </c>
      <c r="L146" s="173">
        <f>SUBTOTAL(9,(L7:L145))</f>
        <v>1582</v>
      </c>
      <c r="M146" s="173">
        <f>SUBTOTAL(9,(M7:M145))</f>
        <v>1582</v>
      </c>
      <c r="N146" s="61"/>
      <c r="O146" s="63"/>
      <c r="P146" s="53">
        <f>SUBTOTAL(9,(P7:P145))</f>
        <v>6328</v>
      </c>
      <c r="Q146" s="65"/>
      <c r="R146" s="174">
        <f>SUBTOTAL(9,R7:R145)</f>
        <v>7548.0000000000009</v>
      </c>
      <c r="S146" s="91">
        <f>SUBTOTAL(9,S7:S145)</f>
        <v>9200</v>
      </c>
      <c r="T146" s="174">
        <f>SUBTOTAL(9,T7:T145)</f>
        <v>12285</v>
      </c>
      <c r="U146" s="91">
        <f>SUBTOTAL(9,U7:U145)</f>
        <v>13800</v>
      </c>
      <c r="V146" s="174">
        <f>SUBTOTAL(9,V7:V145)</f>
        <v>16865</v>
      </c>
    </row>
    <row r="147" spans="5:23" ht="3.75" hidden="1" customHeight="1" x14ac:dyDescent="0.25">
      <c r="E147" s="160"/>
      <c r="F147" s="66"/>
      <c r="G147" s="66"/>
      <c r="H147" s="66"/>
      <c r="I147" s="66"/>
      <c r="J147" s="66"/>
      <c r="K147" s="66"/>
      <c r="L147" s="66"/>
      <c r="M147" s="66"/>
      <c r="N147" s="66"/>
      <c r="O147" s="67"/>
      <c r="P147" s="175"/>
      <c r="Q147" s="176"/>
      <c r="R147" s="177"/>
      <c r="S147" s="30"/>
      <c r="T147" s="178"/>
      <c r="U147" s="30"/>
      <c r="V147" s="178"/>
    </row>
    <row r="148" spans="5:23" ht="25.5" customHeight="1" x14ac:dyDescent="0.25">
      <c r="E148" s="163"/>
      <c r="F148" s="188"/>
      <c r="G148" s="188"/>
      <c r="H148" s="188"/>
      <c r="I148" s="188"/>
      <c r="J148" s="188"/>
      <c r="K148" s="188"/>
      <c r="L148" s="188"/>
      <c r="M148" s="188"/>
      <c r="N148" s="188"/>
      <c r="O148" s="188"/>
      <c r="P148" s="181">
        <f>COUNT(P7:P145)</f>
        <v>92</v>
      </c>
      <c r="Q148" s="179" t="s">
        <v>98</v>
      </c>
      <c r="R148" s="114">
        <f>R146-P146</f>
        <v>1220.0000000000009</v>
      </c>
      <c r="S148" s="31" t="s">
        <v>98</v>
      </c>
      <c r="T148" s="114">
        <f>T146-S146</f>
        <v>3085</v>
      </c>
      <c r="U148" s="31" t="s">
        <v>98</v>
      </c>
      <c r="V148" s="114">
        <f>V146-U146</f>
        <v>3065</v>
      </c>
    </row>
    <row r="149" spans="5:23" ht="25.5" customHeight="1" thickBot="1" x14ac:dyDescent="0.3">
      <c r="E149" s="164"/>
      <c r="F149" s="189"/>
      <c r="G149" s="189"/>
      <c r="H149" s="189"/>
      <c r="I149" s="189"/>
      <c r="J149" s="189"/>
      <c r="K149" s="189"/>
      <c r="L149" s="189"/>
      <c r="M149" s="189"/>
      <c r="N149" s="189"/>
      <c r="O149" s="189"/>
      <c r="P149" s="164"/>
      <c r="Q149" s="16" t="s">
        <v>91</v>
      </c>
      <c r="R149" s="24">
        <f>R148/P146</f>
        <v>0.19279393173198497</v>
      </c>
      <c r="S149" s="32" t="s">
        <v>91</v>
      </c>
      <c r="T149" s="24">
        <f>T148/S146</f>
        <v>0.33532608695652172</v>
      </c>
      <c r="U149" s="32" t="s">
        <v>91</v>
      </c>
      <c r="V149" s="165">
        <f>V148/U146</f>
        <v>0.22210144927536232</v>
      </c>
    </row>
    <row r="150" spans="5:23" x14ac:dyDescent="0.3">
      <c r="P150" s="182"/>
      <c r="Q150" s="18"/>
      <c r="S150" s="187">
        <f t="shared" ref="Q150:V150" si="30">SUBTOTAL(2,S7:S145)</f>
        <v>92</v>
      </c>
      <c r="U150" s="187">
        <f t="shared" si="30"/>
        <v>138</v>
      </c>
      <c r="V150" s="18"/>
    </row>
    <row r="151" spans="5:23" ht="15" x14ac:dyDescent="0.25">
      <c r="P151" s="182"/>
      <c r="S151" s="184">
        <f>SUBTOTAL(2,T7:T145)</f>
        <v>28</v>
      </c>
      <c r="U151" s="184">
        <f>SUBTOTAL(2,V7:V145)</f>
        <v>40</v>
      </c>
    </row>
    <row r="152" spans="5:23" ht="15" x14ac:dyDescent="0.25">
      <c r="P152" s="183"/>
      <c r="S152" s="185">
        <f>S151/S150</f>
        <v>0.30434782608695654</v>
      </c>
      <c r="U152" s="185">
        <f>U151/U150</f>
        <v>0.28985507246376813</v>
      </c>
    </row>
    <row r="153" spans="5:23" x14ac:dyDescent="0.3">
      <c r="S153" s="186">
        <f>SUBTOTAL(1,T7:T145)/S2</f>
        <v>4.3875000000000002</v>
      </c>
      <c r="U153" s="186">
        <f>SUBTOTAL(1,V7:V145)/100</f>
        <v>4.2162499999999996</v>
      </c>
    </row>
  </sheetData>
  <autoFilter ref="E6:V144" xr:uid="{C71070D1-4999-4979-8BA2-A27B80056A9C}"/>
  <sortState xmlns:xlrd2="http://schemas.microsoft.com/office/spreadsheetml/2017/richdata2" ref="E7:V97">
    <sortCondition ref="E7:E97"/>
    <sortCondition ref="F7:F97"/>
    <sortCondition ref="J7:J97"/>
    <sortCondition ref="K7:K97"/>
  </sortState>
  <mergeCells count="4">
    <mergeCell ref="U3:V4"/>
    <mergeCell ref="S3:T4"/>
    <mergeCell ref="P3:R4"/>
    <mergeCell ref="I3:O4"/>
  </mergeCells>
  <conditionalFormatting sqref="K7:K144">
    <cfRule type="containsText" dxfId="11" priority="1" operator="containsText" text="Pro Syd">
      <formula>NOT(ISERROR(SEARCH("Pro Syd",K7)))</formula>
    </cfRule>
    <cfRule type="containsText" dxfId="10" priority="2" operator="containsText" text="Pro Mel">
      <formula>NOT(ISERROR(SEARCH("Pro Mel",K7)))</formula>
    </cfRule>
    <cfRule type="containsText" dxfId="9" priority="3" operator="containsText" text="Nat">
      <formula>NOT(ISERROR(SEARCH("Nat",K7)))</formula>
    </cfRule>
    <cfRule type="containsText" dxfId="8" priority="4" operator="containsText" text="Pro Mel">
      <formula>NOT(ISERROR(SEARCH("Pro Mel",K7)))</formula>
    </cfRule>
    <cfRule type="containsText" dxfId="7" priority="5" operator="containsText" text="Edge">
      <formula>NOT(ISERROR(SEARCH("Edge",K7)))</formula>
    </cfRule>
    <cfRule type="containsText" dxfId="6" priority="6" operator="containsText" text="E4">
      <formula>NOT(ISERROR(SEARCH("E4",K7)))</formula>
    </cfRule>
  </conditionalFormatting>
  <conditionalFormatting sqref="R148">
    <cfRule type="cellIs" dxfId="5" priority="16" operator="lessThan">
      <formula>0</formula>
    </cfRule>
    <cfRule type="expression" dxfId="4" priority="17">
      <formula>"&lt;0"</formula>
    </cfRule>
    <cfRule type="cellIs" dxfId="3" priority="18" operator="greaterThan">
      <formula>0</formula>
    </cfRule>
  </conditionalFormatting>
  <conditionalFormatting sqref="T148 V148">
    <cfRule type="cellIs" dxfId="2" priority="13" operator="lessThan">
      <formula>0</formula>
    </cfRule>
    <cfRule type="expression" dxfId="1" priority="14">
      <formula>"&lt;0"</formula>
    </cfRule>
    <cfRule type="cellIs" dxfId="0" priority="15" operator="greaterThan">
      <formula>0</formula>
    </cfRule>
  </conditionalFormatting>
  <pageMargins left="0.31496062992125984" right="0.31496062992125984" top="0.55118110236220474" bottom="0.55118110236220474" header="0.31496062992125984" footer="0.31496062992125984"/>
  <pageSetup paperSize="9" scale="65" fitToHeight="4" orientation="landscape" horizontalDpi="1200" verticalDpi="1200" r:id="rId1"/>
  <headerFooter>
    <oddFooter>&amp;Lwww.eliteracing.com.au&amp;CTemplate for Multiple Plans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Template 2025 Edge-Pro-Nat-E4</vt:lpstr>
      <vt:lpstr>Results</vt:lpstr>
      <vt:lpstr>Results!Print_Titles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Elite Racing</dc:creator>
  <cp:lastModifiedBy>Elite Racing</cp:lastModifiedBy>
  <cp:lastPrinted>2025-01-05T23:12:46Z</cp:lastPrinted>
  <dcterms:created xsi:type="dcterms:W3CDTF">2024-07-03T01:36:28Z</dcterms:created>
  <dcterms:modified xsi:type="dcterms:W3CDTF">2025-01-07T01:23:49Z</dcterms:modified>
</cp:coreProperties>
</file>